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0" yWindow="60" windowWidth="21630" windowHeight="12240"/>
  </bookViews>
  <sheets>
    <sheet name="11б. Отч ОКС" sheetId="1" r:id="rId1"/>
  </sheets>
  <definedNames>
    <definedName name="_xlnm._FilterDatabase" localSheetId="0" hidden="1">'11б. Отч ОКС'!$A$5:$Q$40</definedName>
    <definedName name="_xlnm.Print_Area" localSheetId="0">'11б. Отч ОКС'!$A$1:$Q$40</definedName>
  </definedNames>
  <calcPr calcId="125725"/>
</workbook>
</file>

<file path=xl/calcChain.xml><?xml version="1.0" encoding="utf-8"?>
<calcChain xmlns="http://schemas.openxmlformats.org/spreadsheetml/2006/main">
  <c r="I13" i="1"/>
  <c r="I11" s="1"/>
  <c r="J13"/>
  <c r="K13"/>
  <c r="L13"/>
  <c r="M13"/>
  <c r="I12"/>
  <c r="J12"/>
  <c r="K12"/>
  <c r="L12"/>
  <c r="M12"/>
  <c r="K11"/>
  <c r="M11"/>
  <c r="L11" l="1"/>
  <c r="J11"/>
  <c r="L32"/>
  <c r="H31"/>
  <c r="I27" l="1"/>
  <c r="I17"/>
  <c r="N17" l="1"/>
  <c r="N18"/>
  <c r="N22"/>
  <c r="N23"/>
  <c r="N27"/>
  <c r="N32"/>
  <c r="I26" l="1"/>
  <c r="O26" s="1"/>
  <c r="M26"/>
  <c r="H26"/>
  <c r="M8" l="1"/>
  <c r="L8"/>
  <c r="H13"/>
  <c r="I8" l="1"/>
  <c r="H8"/>
  <c r="M7"/>
  <c r="M6" s="1"/>
  <c r="I31" l="1"/>
  <c r="J31"/>
  <c r="K31"/>
  <c r="L31"/>
  <c r="M31"/>
  <c r="N31" l="1"/>
  <c r="O31"/>
  <c r="P31"/>
  <c r="L7" l="1"/>
  <c r="L6" s="1"/>
  <c r="I7" l="1"/>
  <c r="I6" s="1"/>
  <c r="K8"/>
  <c r="K7" l="1"/>
  <c r="K6" s="1"/>
  <c r="J7"/>
  <c r="N12"/>
  <c r="I16"/>
  <c r="O16" s="1"/>
  <c r="H16" l="1"/>
  <c r="H12"/>
  <c r="H11" s="1"/>
  <c r="L21" l="1"/>
  <c r="O21" s="1"/>
  <c r="M21"/>
  <c r="H7"/>
  <c r="H6" s="1"/>
  <c r="J9"/>
  <c r="K9"/>
  <c r="J10"/>
  <c r="K10"/>
  <c r="K26"/>
  <c r="P26" s="1"/>
  <c r="J26"/>
  <c r="N26" s="1"/>
  <c r="K21"/>
  <c r="P21" s="1"/>
  <c r="J21"/>
  <c r="N21" l="1"/>
  <c r="J8"/>
  <c r="J6" s="1"/>
  <c r="N11"/>
  <c r="N13"/>
  <c r="N8"/>
  <c r="J16"/>
  <c r="K16"/>
  <c r="P16" s="1"/>
  <c r="N16" l="1"/>
  <c r="N6" l="1"/>
  <c r="N7"/>
</calcChain>
</file>

<file path=xl/sharedStrings.xml><?xml version="1.0" encoding="utf-8"?>
<sst xmlns="http://schemas.openxmlformats.org/spreadsheetml/2006/main" count="76" uniqueCount="49">
  <si>
    <t>*****Рассчитывается исходя из общей стоимости объекта и общего объема кассовых расходов по состоянию на конец отчетного периода.</t>
  </si>
  <si>
    <t>****Определяется исходя из общей стоимости выполненных работ по состоянию на конец отчетного периода и общей стоимости объекта (без учета стоимости проектно-изыскательских и подготовительных работ). Полная техническая готовность объекта (100%) указывается в случае завершения и приемки в установленном порядке всех предусмотренных работ и получения разрешения на ввод объекта в эксплуатацию в отчетном периоде.</t>
  </si>
  <si>
    <t>***Отношение объемов, указанных в графе «Выполнено за счет средств, предусмотренных на год», к объемам, предусмотренным на год в государственной программе.</t>
  </si>
  <si>
    <t>**Указывается в соответствии с редакцией государственной программы, действующей по состоянию на конец отчетного периода.</t>
  </si>
  <si>
    <t>*Указываются все объекты капитального строительства, работы на которых запланированы государственной программой на отчетный год, а также объекты, работы на которых были запланированы, но не завершены в полном объеме в предшествующие годы.</t>
  </si>
  <si>
    <t>ВБС</t>
  </si>
  <si>
    <t>МБ</t>
  </si>
  <si>
    <t xml:space="preserve">ФБ </t>
  </si>
  <si>
    <t xml:space="preserve">ОБ </t>
  </si>
  <si>
    <t>Всего</t>
  </si>
  <si>
    <t xml:space="preserve">Краткая характеристика работ, выполненных за отчетный период, причины отставания </t>
  </si>
  <si>
    <t>Остаточная стоимость*****, тыс. рублей</t>
  </si>
  <si>
    <t>Техническая готовность объекта****, %</t>
  </si>
  <si>
    <t xml:space="preserve">Степень выполнения***, % </t>
  </si>
  <si>
    <t>Кассовые расходы, тыс. рублей</t>
  </si>
  <si>
    <t>Стоимость работ, выполненных по состоянию на начало отчетного периода, тыс. рублей</t>
  </si>
  <si>
    <t>Кассовые расходы по состоянию на начало отчетного периода, тыс. рублей</t>
  </si>
  <si>
    <t>Источник финанси-рования</t>
  </si>
  <si>
    <t>Общая стоимость объекта**, тыс. рублей</t>
  </si>
  <si>
    <t>Сроки выполнения работ</t>
  </si>
  <si>
    <t>Проектная мощность</t>
  </si>
  <si>
    <t>Соисполнитель (ГРБС), заказчик-застройщик</t>
  </si>
  <si>
    <t>Государственная программа, подпрограмма, объект капитального строительства*</t>
  </si>
  <si>
    <t>№ п/п</t>
  </si>
  <si>
    <t>Государственная программа Мурманской области «Здравоохранение»</t>
  </si>
  <si>
    <t>Реконструкция комплекса зданий ГОБУЗ «Мурманский областной онкологический диспансер»</t>
  </si>
  <si>
    <t>Министерство строительства Мурманской области, ГОКУ «УКС МО»</t>
  </si>
  <si>
    <t>площадь          24 568,24 кв.м</t>
  </si>
  <si>
    <t>2020 - 2021 разработка ПСД, 2022-2024 - строительство</t>
  </si>
  <si>
    <t xml:space="preserve">Строительство поликлиники ГОБУЗ «Кандалакшская ЦРБ» (г. Кандалакша, ул. Данилова) </t>
  </si>
  <si>
    <t>площадь 4350 кв.м</t>
  </si>
  <si>
    <t>2021-2022- разработка ПСД,            2022-2025 - строительство</t>
  </si>
  <si>
    <t>площадь 1049 кв.м</t>
  </si>
  <si>
    <t>2021-2022- разработка ПСД,             2022 -2023- строительство</t>
  </si>
  <si>
    <t xml:space="preserve">Строительство амбулатории 
(с подстанцией скорой помощи и дневным стационаром) 
ГОБУЗ «Кандалакшская ЦРБ» (Мурманская область, 
Кандалакшский район, 
п. Зеленоборский, 
ул. Магистральная, 30)
</t>
  </si>
  <si>
    <t>Реконструкция здания детской поликлиники ГОБУЗ "Кольская ЦРБ" (Мурманская область, г. Кола, пер. Островский, 12)</t>
  </si>
  <si>
    <t>Министерство здравоохранения Мурманской области</t>
  </si>
  <si>
    <t xml:space="preserve">площадь 330 кв. м
</t>
  </si>
  <si>
    <t xml:space="preserve">2020, 2022 - разработка проектной документации;
2021 - 2022 - реконструкция
</t>
  </si>
  <si>
    <t>Подпрограмма "Развитие инфраструктуры системы здравоохранения"</t>
  </si>
  <si>
    <t>Информация о ходе работ на объектах капитального строительства за 6 месяцев 2023 года</t>
  </si>
  <si>
    <t>Таблица № 12б</t>
  </si>
  <si>
    <t>Предусмотрено программой на 2023 год**, тыс. рублей</t>
  </si>
  <si>
    <t>Выполнено за счет средств, предусмотренных на 2023 год, тыс. рублей</t>
  </si>
  <si>
    <t xml:space="preserve">Проектная документация проходит государственную экспертизу. Длительная разработка ПД обусловлена приостановками работ в связи с внесением изменений в МТЗ, а также длительного получения градостроительного плана. </t>
  </si>
  <si>
    <t>Выполнено за счет средств, не использованных на начало 2023 года, тыс. рублей</t>
  </si>
  <si>
    <t xml:space="preserve">На объекте завершены подготовительные работы, земляные работы по демонтажу старого фундамента, работы по подготовке основания площадки котлована, устройству основания под форшахты, по устройству свайного поля, испытание свай.                                                                                                                                                                                                              Выполняются:монтаж дреннажных колодцев, прокладка внеплощадочных сетей ливневой канализации, разработка грунта котлована, монтаж системы водопонижения, устройство водоотведения, срубка оголовков свай. Отставание от графика работ обусловлено дополнительными геологическими изысканиями ввиду уточнения отметок залегания скального грунта                      
</t>
  </si>
  <si>
    <t xml:space="preserve">Выполняется кладка газобетоном стен и перегородок 2 этажа, монтаж опалубки перекрытия  3 этажа.Отставание от графика обусловлено  задержкой по подготовительному этапу, а именно по характеристикам грунтов. Контрольные образцы были сданы в лабораторию. Результаты соответствуют проекту.
</t>
  </si>
  <si>
    <t xml:space="preserve">02.03.2023 Заключен контракт на разработку проектной документации.Срок разработки проекта – 45 к.д. Срок проведения госэкспертизы 65 к.д. Получение заключения госэкспертизы  до 06.09. 2023.                                                                                                   
</t>
  </si>
</sst>
</file>

<file path=xl/styles.xml><?xml version="1.0" encoding="utf-8"?>
<styleSheet xmlns="http://schemas.openxmlformats.org/spreadsheetml/2006/main">
  <numFmts count="2">
    <numFmt numFmtId="43" formatCode="_-* #,##0.00\ _₽_-;\-* #,##0.00\ _₽_-;_-* &quot;-&quot;??\ _₽_-;_-@_-"/>
    <numFmt numFmtId="164" formatCode="#,##0.0"/>
  </numFmts>
  <fonts count="8">
    <font>
      <sz val="11"/>
      <color theme="1"/>
      <name val="Calibri"/>
      <family val="2"/>
      <charset val="204"/>
      <scheme val="minor"/>
    </font>
    <font>
      <sz val="8"/>
      <name val="Times New Roman"/>
      <family val="1"/>
      <charset val="204"/>
    </font>
    <font>
      <sz val="10"/>
      <name val="Arial"/>
      <family val="2"/>
      <charset val="204"/>
    </font>
    <font>
      <sz val="11"/>
      <color theme="1"/>
      <name val="Calibri"/>
      <family val="2"/>
      <charset val="204"/>
      <scheme val="minor"/>
    </font>
    <font>
      <sz val="8"/>
      <color theme="1"/>
      <name val="Times New Roman"/>
      <family val="1"/>
      <charset val="204"/>
    </font>
    <font>
      <sz val="11"/>
      <color theme="1"/>
      <name val="Times New Roman"/>
      <family val="1"/>
      <charset val="204"/>
    </font>
    <font>
      <sz val="8"/>
      <color rgb="FF000000"/>
      <name val="Times New Roman"/>
      <family val="1"/>
      <charset val="204"/>
    </font>
    <font>
      <b/>
      <sz val="11"/>
      <color theme="1"/>
      <name val="Times New Roman"/>
      <family val="1"/>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43" fontId="3" fillId="0" borderId="0" applyFont="0" applyFill="0" applyBorder="0" applyAlignment="0" applyProtection="0"/>
  </cellStyleXfs>
  <cellXfs count="61">
    <xf numFmtId="0" fontId="0" fillId="0" borderId="0" xfId="0"/>
    <xf numFmtId="0" fontId="0" fillId="0" borderId="0" xfId="0" applyFill="1"/>
    <xf numFmtId="0" fontId="4" fillId="0" borderId="0" xfId="0" applyFont="1" applyFill="1" applyBorder="1" applyAlignment="1">
      <alignment horizontal="left" vertical="top"/>
    </xf>
    <xf numFmtId="4" fontId="1" fillId="0" borderId="1" xfId="0" applyNumberFormat="1" applyFont="1" applyFill="1" applyBorder="1" applyAlignment="1" applyProtection="1">
      <alignment horizontal="center" vertical="center" wrapText="1"/>
      <protection locked="0"/>
    </xf>
    <xf numFmtId="4" fontId="1" fillId="0" borderId="2" xfId="0" applyNumberFormat="1"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5" fillId="0" borderId="0" xfId="0" applyFont="1" applyFill="1" applyAlignment="1">
      <alignment horizontal="right" vertical="center"/>
    </xf>
    <xf numFmtId="0" fontId="0" fillId="0" borderId="0" xfId="0" applyFill="1" applyAlignment="1">
      <alignment horizontal="center"/>
    </xf>
    <xf numFmtId="0" fontId="0" fillId="0" borderId="0" xfId="0" applyFill="1" applyAlignment="1">
      <alignment horizontal="center" vertical="center"/>
    </xf>
    <xf numFmtId="4" fontId="4" fillId="0" borderId="2" xfId="0" applyNumberFormat="1" applyFont="1" applyFill="1" applyBorder="1" applyAlignment="1">
      <alignment horizontal="center" vertical="center"/>
    </xf>
    <xf numFmtId="4" fontId="4" fillId="0" borderId="2" xfId="0" applyNumberFormat="1" applyFont="1" applyFill="1" applyBorder="1" applyAlignment="1">
      <alignment horizontal="center" vertical="center" wrapText="1"/>
    </xf>
    <xf numFmtId="4"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4" fontId="4" fillId="0" borderId="3" xfId="0" applyNumberFormat="1" applyFont="1" applyFill="1" applyBorder="1" applyAlignment="1">
      <alignment horizontal="center" vertical="center"/>
    </xf>
    <xf numFmtId="4" fontId="4" fillId="0" borderId="2" xfId="0" applyNumberFormat="1" applyFont="1" applyFill="1" applyBorder="1" applyAlignment="1">
      <alignment horizont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xf>
    <xf numFmtId="2" fontId="4" fillId="0" borderId="3" xfId="0" applyNumberFormat="1" applyFont="1" applyFill="1" applyBorder="1" applyAlignment="1">
      <alignment horizontal="center" vertical="center" wrapText="1"/>
    </xf>
    <xf numFmtId="2" fontId="4" fillId="0" borderId="2" xfId="0" applyNumberFormat="1" applyFont="1" applyFill="1" applyBorder="1" applyAlignment="1">
      <alignment horizontal="center" vertical="center" wrapText="1"/>
    </xf>
    <xf numFmtId="4" fontId="1" fillId="0" borderId="2" xfId="0" applyNumberFormat="1" applyFont="1" applyFill="1" applyBorder="1" applyAlignment="1" applyProtection="1">
      <alignment horizontal="center" vertical="center"/>
    </xf>
    <xf numFmtId="4" fontId="1" fillId="0" borderId="2" xfId="2" applyNumberFormat="1" applyFont="1" applyFill="1" applyBorder="1" applyAlignment="1">
      <alignment horizontal="center" vertical="center" wrapText="1"/>
    </xf>
    <xf numFmtId="4" fontId="4" fillId="0" borderId="2" xfId="0" applyNumberFormat="1" applyFont="1" applyFill="1" applyBorder="1" applyAlignment="1">
      <alignment horizontal="center" wrapText="1"/>
    </xf>
    <xf numFmtId="4" fontId="4" fillId="0" borderId="2" xfId="0" applyNumberFormat="1" applyFont="1" applyFill="1" applyBorder="1" applyAlignment="1">
      <alignment horizontal="center" vertical="center"/>
    </xf>
    <xf numFmtId="4" fontId="4" fillId="0" borderId="2"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xf>
    <xf numFmtId="4" fontId="4" fillId="0" borderId="3" xfId="0" applyNumberFormat="1" applyFont="1" applyFill="1" applyBorder="1" applyAlignment="1">
      <alignment vertical="center"/>
    </xf>
    <xf numFmtId="4" fontId="4" fillId="0" borderId="2" xfId="0" applyNumberFormat="1" applyFont="1" applyFill="1" applyBorder="1" applyAlignment="1">
      <alignment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164" fontId="4" fillId="0" borderId="2" xfId="0" applyNumberFormat="1" applyFont="1" applyFill="1" applyBorder="1" applyAlignment="1">
      <alignment horizontal="center" vertical="center"/>
    </xf>
    <xf numFmtId="10" fontId="4" fillId="0" borderId="2" xfId="0" applyNumberFormat="1" applyFont="1" applyFill="1" applyBorder="1" applyAlignment="1">
      <alignment horizontal="center" vertical="center"/>
    </xf>
    <xf numFmtId="4" fontId="4" fillId="0" borderId="2"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164" fontId="4" fillId="0" borderId="2" xfId="0" applyNumberFormat="1" applyFont="1" applyBorder="1" applyAlignment="1">
      <alignment horizontal="center" vertical="center"/>
    </xf>
    <xf numFmtId="0" fontId="7" fillId="0" borderId="0" xfId="0" applyFont="1" applyFill="1" applyAlignment="1">
      <alignment horizontal="center" wrapText="1"/>
    </xf>
    <xf numFmtId="0" fontId="7" fillId="0" borderId="0" xfId="0" applyFont="1" applyFill="1" applyAlignment="1">
      <alignment horizontal="center"/>
    </xf>
    <xf numFmtId="0" fontId="4" fillId="0" borderId="1"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2" xfId="0" applyFont="1" applyFill="1" applyBorder="1" applyAlignment="1">
      <alignment horizontal="left" vertical="center"/>
    </xf>
    <xf numFmtId="0" fontId="4" fillId="0" borderId="1" xfId="0" applyFont="1" applyFill="1" applyBorder="1" applyAlignment="1">
      <alignment horizontal="left" vertical="center"/>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xf>
    <xf numFmtId="4" fontId="6" fillId="0" borderId="2" xfId="0" applyNumberFormat="1" applyFont="1" applyFill="1" applyBorder="1" applyAlignment="1">
      <alignment horizontal="left" vertical="center" wrapText="1"/>
    </xf>
    <xf numFmtId="4" fontId="6" fillId="0" borderId="2"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0" fontId="4" fillId="0" borderId="2" xfId="0" applyFont="1" applyFill="1" applyBorder="1" applyAlignment="1">
      <alignment vertical="center" wrapText="1"/>
    </xf>
    <xf numFmtId="0" fontId="4" fillId="0" borderId="1" xfId="0" applyFont="1" applyFill="1" applyBorder="1" applyAlignment="1">
      <alignment vertical="center" wrapText="1"/>
    </xf>
    <xf numFmtId="0" fontId="4" fillId="0" borderId="0" xfId="0" applyFont="1" applyFill="1" applyBorder="1" applyAlignment="1">
      <alignment horizontal="left" vertical="top" wrapText="1"/>
    </xf>
    <xf numFmtId="4" fontId="4" fillId="0" borderId="1" xfId="0" applyNumberFormat="1" applyFont="1" applyFill="1" applyBorder="1" applyAlignment="1">
      <alignment horizontal="center" vertical="center"/>
    </xf>
  </cellXfs>
  <cellStyles count="3">
    <cellStyle name="Обычный" xfId="0" builtinId="0"/>
    <cellStyle name="Обычный 5" xfId="1"/>
    <cellStyle name="Финансовый" xfId="2" builtinId="3"/>
  </cellStyles>
  <dxfs count="1">
    <dxf>
      <font>
        <b/>
        <i val="0"/>
        <condense val="0"/>
        <extend val="0"/>
        <outline val="0"/>
        <shadow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7" tint="0.59999389629810485"/>
    <pageSetUpPr fitToPage="1"/>
  </sheetPr>
  <dimension ref="A1:Q40"/>
  <sheetViews>
    <sheetView tabSelected="1" zoomScale="90" zoomScaleNormal="90" zoomScaleSheetLayoutView="115" workbookViewId="0">
      <pane ySplit="5" topLeftCell="A6" activePane="bottomLeft" state="frozen"/>
      <selection pane="bottomLeft" activeCell="O31" sqref="O31:O35"/>
    </sheetView>
  </sheetViews>
  <sheetFormatPr defaultColWidth="9.140625" defaultRowHeight="15"/>
  <cols>
    <col min="1" max="1" width="3.7109375" style="1" customWidth="1"/>
    <col min="2" max="2" width="19.85546875" style="1" customWidth="1"/>
    <col min="3" max="3" width="11.28515625" style="1" customWidth="1"/>
    <col min="4" max="4" width="8.42578125" style="7" customWidth="1"/>
    <col min="5" max="5" width="13.28515625" style="8" customWidth="1"/>
    <col min="6" max="6" width="11.7109375" style="1" customWidth="1"/>
    <col min="7" max="7" width="7.7109375" style="1" customWidth="1"/>
    <col min="8" max="8" width="12.7109375" style="1" customWidth="1"/>
    <col min="9" max="9" width="13.42578125" style="1" customWidth="1"/>
    <col min="10" max="10" width="12.28515625" style="1" customWidth="1"/>
    <col min="11" max="11" width="10.42578125" style="1" customWidth="1"/>
    <col min="12" max="12" width="12.42578125" style="1" customWidth="1"/>
    <col min="13" max="13" width="11.7109375" style="1" customWidth="1"/>
    <col min="14" max="14" width="11" style="1" customWidth="1"/>
    <col min="15" max="15" width="11.42578125" style="1" customWidth="1"/>
    <col min="16" max="16" width="11" style="1" customWidth="1"/>
    <col min="17" max="17" width="57.28515625" style="1" customWidth="1"/>
    <col min="18" max="16384" width="9.140625" style="1"/>
  </cols>
  <sheetData>
    <row r="1" spans="1:17">
      <c r="Q1" s="6" t="s">
        <v>41</v>
      </c>
    </row>
    <row r="3" spans="1:17">
      <c r="A3" s="45" t="s">
        <v>40</v>
      </c>
      <c r="B3" s="45"/>
      <c r="C3" s="45"/>
      <c r="D3" s="45"/>
      <c r="E3" s="45"/>
      <c r="F3" s="46"/>
      <c r="G3" s="46"/>
      <c r="H3" s="46"/>
      <c r="I3" s="46"/>
      <c r="J3" s="46"/>
      <c r="K3" s="46"/>
      <c r="L3" s="46"/>
      <c r="M3" s="46"/>
      <c r="N3" s="46"/>
      <c r="O3" s="46"/>
      <c r="P3" s="46"/>
      <c r="Q3" s="46"/>
    </row>
    <row r="5" spans="1:17" ht="87.75" customHeight="1">
      <c r="A5" s="15" t="s">
        <v>23</v>
      </c>
      <c r="B5" s="15" t="s">
        <v>22</v>
      </c>
      <c r="C5" s="3" t="s">
        <v>21</v>
      </c>
      <c r="D5" s="3" t="s">
        <v>20</v>
      </c>
      <c r="E5" s="3" t="s">
        <v>19</v>
      </c>
      <c r="F5" s="3" t="s">
        <v>18</v>
      </c>
      <c r="G5" s="3" t="s">
        <v>17</v>
      </c>
      <c r="H5" s="3" t="s">
        <v>16</v>
      </c>
      <c r="I5" s="4" t="s">
        <v>15</v>
      </c>
      <c r="J5" s="5" t="s">
        <v>42</v>
      </c>
      <c r="K5" s="3" t="s">
        <v>14</v>
      </c>
      <c r="L5" s="4" t="s">
        <v>43</v>
      </c>
      <c r="M5" s="4" t="s">
        <v>45</v>
      </c>
      <c r="N5" s="4" t="s">
        <v>13</v>
      </c>
      <c r="O5" s="3" t="s">
        <v>12</v>
      </c>
      <c r="P5" s="3" t="s">
        <v>11</v>
      </c>
      <c r="Q5" s="3" t="s">
        <v>10</v>
      </c>
    </row>
    <row r="6" spans="1:17" ht="18" customHeight="1">
      <c r="A6" s="31"/>
      <c r="B6" s="47" t="s">
        <v>24</v>
      </c>
      <c r="C6" s="49"/>
      <c r="D6" s="51"/>
      <c r="E6" s="51"/>
      <c r="F6" s="49"/>
      <c r="G6" s="16" t="s">
        <v>9</v>
      </c>
      <c r="H6" s="10">
        <f>H7+H8</f>
        <v>862153.07</v>
      </c>
      <c r="I6" s="10">
        <f t="shared" ref="I6:M6" si="0">I7+I8</f>
        <v>37992.60125</v>
      </c>
      <c r="J6" s="10">
        <f t="shared" si="0"/>
        <v>1000108.7</v>
      </c>
      <c r="K6" s="10">
        <f t="shared" si="0"/>
        <v>3657.51</v>
      </c>
      <c r="L6" s="10">
        <f t="shared" si="0"/>
        <v>3657.51</v>
      </c>
      <c r="M6" s="10">
        <f t="shared" si="0"/>
        <v>4895.75</v>
      </c>
      <c r="N6" s="9">
        <f>L6/J6*100</f>
        <v>0.36571124718743075</v>
      </c>
      <c r="O6" s="53"/>
      <c r="P6" s="51"/>
      <c r="Q6" s="53"/>
    </row>
    <row r="7" spans="1:17" ht="18" customHeight="1">
      <c r="A7" s="31"/>
      <c r="B7" s="48"/>
      <c r="C7" s="49"/>
      <c r="D7" s="51"/>
      <c r="E7" s="51"/>
      <c r="F7" s="49"/>
      <c r="G7" s="16" t="s">
        <v>8</v>
      </c>
      <c r="H7" s="11">
        <f>H12</f>
        <v>298844.87</v>
      </c>
      <c r="I7" s="11">
        <f t="shared" ref="I7:M7" si="1">I12</f>
        <v>21703.401249999999</v>
      </c>
      <c r="J7" s="11">
        <f t="shared" si="1"/>
        <v>487719.69999999995</v>
      </c>
      <c r="K7" s="11">
        <f t="shared" si="1"/>
        <v>3657.51</v>
      </c>
      <c r="L7" s="11">
        <f t="shared" si="1"/>
        <v>3657.51</v>
      </c>
      <c r="M7" s="11">
        <f t="shared" si="1"/>
        <v>4895.75</v>
      </c>
      <c r="N7" s="9">
        <f t="shared" ref="N7:N27" si="2">L7/J7*100</f>
        <v>0.74992049736764799</v>
      </c>
      <c r="O7" s="53"/>
      <c r="P7" s="51"/>
      <c r="Q7" s="53"/>
    </row>
    <row r="8" spans="1:17" ht="18" customHeight="1">
      <c r="A8" s="31"/>
      <c r="B8" s="48"/>
      <c r="C8" s="49"/>
      <c r="D8" s="51"/>
      <c r="E8" s="51"/>
      <c r="F8" s="49"/>
      <c r="G8" s="16" t="s">
        <v>7</v>
      </c>
      <c r="H8" s="18">
        <f>H13</f>
        <v>563308.19999999995</v>
      </c>
      <c r="I8" s="18">
        <f t="shared" ref="I8:M8" si="3">I13</f>
        <v>16289.2</v>
      </c>
      <c r="J8" s="18">
        <f t="shared" si="3"/>
        <v>512389</v>
      </c>
      <c r="K8" s="18">
        <f t="shared" si="3"/>
        <v>0</v>
      </c>
      <c r="L8" s="18">
        <f t="shared" si="3"/>
        <v>0</v>
      </c>
      <c r="M8" s="18">
        <f t="shared" si="3"/>
        <v>0</v>
      </c>
      <c r="N8" s="9">
        <f t="shared" si="2"/>
        <v>0</v>
      </c>
      <c r="O8" s="53"/>
      <c r="P8" s="51"/>
      <c r="Q8" s="53"/>
    </row>
    <row r="9" spans="1:17" ht="18" customHeight="1">
      <c r="A9" s="31"/>
      <c r="B9" s="48"/>
      <c r="C9" s="49"/>
      <c r="D9" s="51"/>
      <c r="E9" s="51"/>
      <c r="F9" s="49"/>
      <c r="G9" s="16" t="s">
        <v>6</v>
      </c>
      <c r="H9" s="18">
        <v>0</v>
      </c>
      <c r="I9" s="19">
        <v>0</v>
      </c>
      <c r="J9" s="14">
        <f t="shared" ref="J9:K10" si="4">J14</f>
        <v>0</v>
      </c>
      <c r="K9" s="14">
        <f t="shared" si="4"/>
        <v>0</v>
      </c>
      <c r="L9" s="20">
        <v>0</v>
      </c>
      <c r="M9" s="9">
        <v>0</v>
      </c>
      <c r="N9" s="9">
        <v>0</v>
      </c>
      <c r="O9" s="53"/>
      <c r="P9" s="51"/>
      <c r="Q9" s="53"/>
    </row>
    <row r="10" spans="1:17" ht="18" customHeight="1">
      <c r="A10" s="28"/>
      <c r="B10" s="48"/>
      <c r="C10" s="50"/>
      <c r="D10" s="52"/>
      <c r="E10" s="52"/>
      <c r="F10" s="50"/>
      <c r="G10" s="15" t="s">
        <v>5</v>
      </c>
      <c r="H10" s="18">
        <v>0</v>
      </c>
      <c r="I10" s="19">
        <v>0</v>
      </c>
      <c r="J10" s="14">
        <f t="shared" si="4"/>
        <v>0</v>
      </c>
      <c r="K10" s="14">
        <f t="shared" si="4"/>
        <v>0</v>
      </c>
      <c r="L10" s="20">
        <v>0</v>
      </c>
      <c r="M10" s="9">
        <v>0</v>
      </c>
      <c r="N10" s="9">
        <v>0</v>
      </c>
      <c r="O10" s="53"/>
      <c r="P10" s="51"/>
      <c r="Q10" s="53"/>
    </row>
    <row r="11" spans="1:17" ht="18" customHeight="1">
      <c r="A11" s="31"/>
      <c r="B11" s="57" t="s">
        <v>39</v>
      </c>
      <c r="C11" s="49"/>
      <c r="D11" s="51"/>
      <c r="E11" s="51"/>
      <c r="F11" s="49"/>
      <c r="G11" s="16" t="s">
        <v>9</v>
      </c>
      <c r="H11" s="11">
        <f>H12+H13</f>
        <v>862153.07</v>
      </c>
      <c r="I11" s="11">
        <f t="shared" ref="I11:M11" si="5">I12+I13</f>
        <v>37992.60125</v>
      </c>
      <c r="J11" s="11">
        <f t="shared" si="5"/>
        <v>1000108.7</v>
      </c>
      <c r="K11" s="11">
        <f t="shared" si="5"/>
        <v>3657.51</v>
      </c>
      <c r="L11" s="11">
        <f t="shared" si="5"/>
        <v>3657.51</v>
      </c>
      <c r="M11" s="11">
        <f t="shared" si="5"/>
        <v>4895.75</v>
      </c>
      <c r="N11" s="9">
        <f t="shared" ref="N11:N13" si="6">L11/J11*100</f>
        <v>0.36571124718743075</v>
      </c>
      <c r="O11" s="53"/>
      <c r="P11" s="51"/>
      <c r="Q11" s="53"/>
    </row>
    <row r="12" spans="1:17" ht="18" customHeight="1">
      <c r="A12" s="31"/>
      <c r="B12" s="57"/>
      <c r="C12" s="49"/>
      <c r="D12" s="51"/>
      <c r="E12" s="51"/>
      <c r="F12" s="49"/>
      <c r="G12" s="16" t="s">
        <v>8</v>
      </c>
      <c r="H12" s="11">
        <f>H17+H22+H27+H32</f>
        <v>298844.87</v>
      </c>
      <c r="I12" s="11">
        <f t="shared" ref="I12:M12" si="7">I17+I22+I27+I32</f>
        <v>21703.401249999999</v>
      </c>
      <c r="J12" s="11">
        <f t="shared" si="7"/>
        <v>487719.69999999995</v>
      </c>
      <c r="K12" s="11">
        <f t="shared" si="7"/>
        <v>3657.51</v>
      </c>
      <c r="L12" s="11">
        <f t="shared" si="7"/>
        <v>3657.51</v>
      </c>
      <c r="M12" s="11">
        <f t="shared" si="7"/>
        <v>4895.75</v>
      </c>
      <c r="N12" s="9">
        <f t="shared" si="6"/>
        <v>0.74992049736764799</v>
      </c>
      <c r="O12" s="53"/>
      <c r="P12" s="51"/>
      <c r="Q12" s="53"/>
    </row>
    <row r="13" spans="1:17" ht="18" customHeight="1">
      <c r="A13" s="31"/>
      <c r="B13" s="57"/>
      <c r="C13" s="49"/>
      <c r="D13" s="51"/>
      <c r="E13" s="51"/>
      <c r="F13" s="49"/>
      <c r="G13" s="16" t="s">
        <v>7</v>
      </c>
      <c r="H13" s="18">
        <f>H18+H23+H28+H33</f>
        <v>563308.19999999995</v>
      </c>
      <c r="I13" s="18">
        <f t="shared" ref="I13:M13" si="8">I18+I23+I28+I33</f>
        <v>16289.2</v>
      </c>
      <c r="J13" s="18">
        <f t="shared" si="8"/>
        <v>512389</v>
      </c>
      <c r="K13" s="18">
        <f t="shared" si="8"/>
        <v>0</v>
      </c>
      <c r="L13" s="18">
        <f t="shared" si="8"/>
        <v>0</v>
      </c>
      <c r="M13" s="18">
        <f t="shared" si="8"/>
        <v>0</v>
      </c>
      <c r="N13" s="9">
        <f t="shared" si="6"/>
        <v>0</v>
      </c>
      <c r="O13" s="53"/>
      <c r="P13" s="51"/>
      <c r="Q13" s="53"/>
    </row>
    <row r="14" spans="1:17" ht="18" customHeight="1">
      <c r="A14" s="31"/>
      <c r="B14" s="57"/>
      <c r="C14" s="49"/>
      <c r="D14" s="51"/>
      <c r="E14" s="51"/>
      <c r="F14" s="49"/>
      <c r="G14" s="16" t="s">
        <v>6</v>
      </c>
      <c r="H14" s="18">
        <v>0</v>
      </c>
      <c r="I14" s="19">
        <v>0</v>
      </c>
      <c r="J14" s="17">
        <v>0</v>
      </c>
      <c r="K14" s="17">
        <v>0</v>
      </c>
      <c r="L14" s="20">
        <v>0</v>
      </c>
      <c r="M14" s="9">
        <v>0</v>
      </c>
      <c r="N14" s="9">
        <v>0</v>
      </c>
      <c r="O14" s="53"/>
      <c r="P14" s="51"/>
      <c r="Q14" s="53"/>
    </row>
    <row r="15" spans="1:17" ht="18" customHeight="1">
      <c r="A15" s="28"/>
      <c r="B15" s="58"/>
      <c r="C15" s="50"/>
      <c r="D15" s="52"/>
      <c r="E15" s="52"/>
      <c r="F15" s="50"/>
      <c r="G15" s="16" t="s">
        <v>5</v>
      </c>
      <c r="H15" s="18">
        <v>0</v>
      </c>
      <c r="I15" s="19">
        <v>0</v>
      </c>
      <c r="J15" s="17">
        <v>0</v>
      </c>
      <c r="K15" s="17">
        <v>0</v>
      </c>
      <c r="L15" s="20">
        <v>0</v>
      </c>
      <c r="M15" s="9">
        <v>0</v>
      </c>
      <c r="N15" s="9">
        <v>0</v>
      </c>
      <c r="O15" s="53"/>
      <c r="P15" s="51"/>
      <c r="Q15" s="53"/>
    </row>
    <row r="16" spans="1:17" ht="33" customHeight="1">
      <c r="A16" s="31">
        <v>1</v>
      </c>
      <c r="B16" s="54" t="s">
        <v>25</v>
      </c>
      <c r="C16" s="54" t="s">
        <v>26</v>
      </c>
      <c r="D16" s="55" t="s">
        <v>27</v>
      </c>
      <c r="E16" s="56" t="s">
        <v>28</v>
      </c>
      <c r="F16" s="37">
        <v>2621846.7999999998</v>
      </c>
      <c r="G16" s="12" t="s">
        <v>9</v>
      </c>
      <c r="H16" s="13">
        <f>H17+H18+H19+H20</f>
        <v>515738.37</v>
      </c>
      <c r="I16" s="13">
        <f>I17+I18+I19+I20</f>
        <v>4280.8612499999999</v>
      </c>
      <c r="J16" s="21">
        <f>SUM(J17:J20)</f>
        <v>663031.69999999995</v>
      </c>
      <c r="K16" s="20">
        <f>SUM(K17:K20)</f>
        <v>0</v>
      </c>
      <c r="L16" s="20">
        <v>0</v>
      </c>
      <c r="M16" s="24">
        <v>0</v>
      </c>
      <c r="N16" s="23">
        <f t="shared" si="2"/>
        <v>0</v>
      </c>
      <c r="O16" s="38">
        <f>(I16+L16+M16)/F16</f>
        <v>1.6327655948471132E-3</v>
      </c>
      <c r="P16" s="39">
        <f>F16-H16-K16</f>
        <v>2106108.4299999997</v>
      </c>
      <c r="Q16" s="28" t="s">
        <v>46</v>
      </c>
    </row>
    <row r="17" spans="1:17" ht="27" customHeight="1">
      <c r="A17" s="31"/>
      <c r="B17" s="54"/>
      <c r="C17" s="54"/>
      <c r="D17" s="55"/>
      <c r="E17" s="56"/>
      <c r="F17" s="37"/>
      <c r="G17" s="12" t="s">
        <v>8</v>
      </c>
      <c r="H17" s="13">
        <v>155738.37</v>
      </c>
      <c r="I17" s="13">
        <f>(1553580.24+1294821.01+249000+1183460)/1000</f>
        <v>4280.8612499999999</v>
      </c>
      <c r="J17" s="20">
        <v>247616.1</v>
      </c>
      <c r="K17" s="20">
        <v>0</v>
      </c>
      <c r="L17" s="20">
        <v>0</v>
      </c>
      <c r="M17" s="23">
        <v>0</v>
      </c>
      <c r="N17" s="23">
        <f>L17/J17*100</f>
        <v>0</v>
      </c>
      <c r="O17" s="38"/>
      <c r="P17" s="51"/>
      <c r="Q17" s="40"/>
    </row>
    <row r="18" spans="1:17" ht="30.75" customHeight="1">
      <c r="A18" s="31"/>
      <c r="B18" s="54"/>
      <c r="C18" s="54"/>
      <c r="D18" s="55"/>
      <c r="E18" s="56"/>
      <c r="F18" s="37"/>
      <c r="G18" s="12" t="s">
        <v>7</v>
      </c>
      <c r="H18" s="13">
        <v>360000</v>
      </c>
      <c r="I18" s="13">
        <v>0</v>
      </c>
      <c r="J18" s="21">
        <v>415415.6</v>
      </c>
      <c r="K18" s="20">
        <v>0</v>
      </c>
      <c r="L18" s="20">
        <v>0</v>
      </c>
      <c r="M18" s="23">
        <v>0</v>
      </c>
      <c r="N18" s="23">
        <f>L18/J18*100</f>
        <v>0</v>
      </c>
      <c r="O18" s="38"/>
      <c r="P18" s="51"/>
      <c r="Q18" s="40"/>
    </row>
    <row r="19" spans="1:17" ht="21.75" customHeight="1">
      <c r="A19" s="31"/>
      <c r="B19" s="54"/>
      <c r="C19" s="54"/>
      <c r="D19" s="55"/>
      <c r="E19" s="56"/>
      <c r="F19" s="37"/>
      <c r="G19" s="12" t="s">
        <v>6</v>
      </c>
      <c r="H19" s="13">
        <v>0</v>
      </c>
      <c r="I19" s="13">
        <v>0</v>
      </c>
      <c r="J19" s="21">
        <v>0</v>
      </c>
      <c r="K19" s="20">
        <v>0</v>
      </c>
      <c r="L19" s="20">
        <v>0</v>
      </c>
      <c r="M19" s="23">
        <v>0</v>
      </c>
      <c r="N19" s="23">
        <v>0</v>
      </c>
      <c r="O19" s="38"/>
      <c r="P19" s="51"/>
      <c r="Q19" s="40"/>
    </row>
    <row r="20" spans="1:17" ht="21" customHeight="1">
      <c r="A20" s="31"/>
      <c r="B20" s="54"/>
      <c r="C20" s="54"/>
      <c r="D20" s="55"/>
      <c r="E20" s="56"/>
      <c r="F20" s="37"/>
      <c r="G20" s="12" t="s">
        <v>5</v>
      </c>
      <c r="H20" s="13">
        <v>0</v>
      </c>
      <c r="I20" s="13">
        <v>0</v>
      </c>
      <c r="J20" s="21">
        <v>0</v>
      </c>
      <c r="K20" s="20">
        <v>0</v>
      </c>
      <c r="L20" s="20">
        <v>0</v>
      </c>
      <c r="M20" s="23">
        <v>0</v>
      </c>
      <c r="N20" s="23">
        <v>0</v>
      </c>
      <c r="O20" s="38"/>
      <c r="P20" s="51"/>
      <c r="Q20" s="41"/>
    </row>
    <row r="21" spans="1:17" ht="18" customHeight="1">
      <c r="A21" s="31">
        <v>2</v>
      </c>
      <c r="B21" s="32" t="s">
        <v>29</v>
      </c>
      <c r="C21" s="35" t="s">
        <v>26</v>
      </c>
      <c r="D21" s="36" t="s">
        <v>30</v>
      </c>
      <c r="E21" s="42" t="s">
        <v>31</v>
      </c>
      <c r="F21" s="44">
        <v>465789.9</v>
      </c>
      <c r="G21" s="12" t="s">
        <v>9</v>
      </c>
      <c r="H21" s="9">
        <v>0</v>
      </c>
      <c r="I21" s="9">
        <v>0</v>
      </c>
      <c r="J21" s="10">
        <f>J22+J23</f>
        <v>123641.59999999999</v>
      </c>
      <c r="K21" s="10">
        <f>K22+K23</f>
        <v>0</v>
      </c>
      <c r="L21" s="10">
        <f>L22+L23</f>
        <v>0</v>
      </c>
      <c r="M21" s="10">
        <f>M22+M23</f>
        <v>0</v>
      </c>
      <c r="N21" s="9">
        <f t="shared" si="2"/>
        <v>0</v>
      </c>
      <c r="O21" s="38">
        <f>(I21+L21+M21)/F21</f>
        <v>0</v>
      </c>
      <c r="P21" s="39">
        <f>F21-K21-H21</f>
        <v>465789.9</v>
      </c>
      <c r="Q21" s="28" t="s">
        <v>44</v>
      </c>
    </row>
    <row r="22" spans="1:17" ht="18" customHeight="1">
      <c r="A22" s="31"/>
      <c r="B22" s="33"/>
      <c r="C22" s="35"/>
      <c r="D22" s="36"/>
      <c r="E22" s="43"/>
      <c r="F22" s="44"/>
      <c r="G22" s="12" t="s">
        <v>8</v>
      </c>
      <c r="H22" s="9">
        <v>0</v>
      </c>
      <c r="I22" s="9">
        <v>0</v>
      </c>
      <c r="J22" s="10">
        <v>26668.2</v>
      </c>
      <c r="K22" s="9">
        <v>0</v>
      </c>
      <c r="L22" s="9">
        <v>0</v>
      </c>
      <c r="M22" s="9">
        <v>0</v>
      </c>
      <c r="N22" s="9">
        <f t="shared" si="2"/>
        <v>0</v>
      </c>
      <c r="O22" s="38"/>
      <c r="P22" s="39"/>
      <c r="Q22" s="29"/>
    </row>
    <row r="23" spans="1:17" ht="18" customHeight="1">
      <c r="A23" s="31"/>
      <c r="B23" s="33"/>
      <c r="C23" s="35"/>
      <c r="D23" s="36"/>
      <c r="E23" s="43"/>
      <c r="F23" s="44"/>
      <c r="G23" s="12" t="s">
        <v>7</v>
      </c>
      <c r="H23" s="9">
        <v>0</v>
      </c>
      <c r="I23" s="9">
        <v>0</v>
      </c>
      <c r="J23" s="22">
        <v>96973.4</v>
      </c>
      <c r="K23" s="22">
        <v>0</v>
      </c>
      <c r="L23" s="22">
        <v>0</v>
      </c>
      <c r="M23" s="22">
        <v>0</v>
      </c>
      <c r="N23" s="9">
        <f t="shared" si="2"/>
        <v>0</v>
      </c>
      <c r="O23" s="38"/>
      <c r="P23" s="39"/>
      <c r="Q23" s="29"/>
    </row>
    <row r="24" spans="1:17" ht="18" customHeight="1">
      <c r="A24" s="31"/>
      <c r="B24" s="33"/>
      <c r="C24" s="35"/>
      <c r="D24" s="36"/>
      <c r="E24" s="43"/>
      <c r="F24" s="44"/>
      <c r="G24" s="12" t="s">
        <v>6</v>
      </c>
      <c r="H24" s="9">
        <v>0</v>
      </c>
      <c r="I24" s="9">
        <v>0</v>
      </c>
      <c r="J24" s="22">
        <v>0</v>
      </c>
      <c r="K24" s="14">
        <v>0</v>
      </c>
      <c r="L24" s="14">
        <v>0</v>
      </c>
      <c r="M24" s="14">
        <v>0</v>
      </c>
      <c r="N24" s="9">
        <v>0</v>
      </c>
      <c r="O24" s="38"/>
      <c r="P24" s="39"/>
      <c r="Q24" s="29"/>
    </row>
    <row r="25" spans="1:17" ht="18" customHeight="1">
      <c r="A25" s="28"/>
      <c r="B25" s="33"/>
      <c r="C25" s="32"/>
      <c r="D25" s="42"/>
      <c r="E25" s="43"/>
      <c r="F25" s="44"/>
      <c r="G25" s="12" t="s">
        <v>5</v>
      </c>
      <c r="H25" s="9">
        <v>0</v>
      </c>
      <c r="I25" s="9">
        <v>0</v>
      </c>
      <c r="J25" s="22">
        <v>0</v>
      </c>
      <c r="K25" s="14">
        <v>0</v>
      </c>
      <c r="L25" s="14">
        <v>0</v>
      </c>
      <c r="M25" s="14">
        <v>0</v>
      </c>
      <c r="N25" s="9">
        <v>0</v>
      </c>
      <c r="O25" s="38"/>
      <c r="P25" s="39"/>
      <c r="Q25" s="30"/>
    </row>
    <row r="26" spans="1:17" ht="26.25" customHeight="1">
      <c r="A26" s="31">
        <v>3</v>
      </c>
      <c r="B26" s="32" t="s">
        <v>34</v>
      </c>
      <c r="C26" s="35" t="s">
        <v>26</v>
      </c>
      <c r="D26" s="36" t="s">
        <v>32</v>
      </c>
      <c r="E26" s="36" t="s">
        <v>33</v>
      </c>
      <c r="F26" s="37">
        <v>536173.5</v>
      </c>
      <c r="G26" s="12" t="s">
        <v>9</v>
      </c>
      <c r="H26" s="13">
        <f>H27+H28+H29+H30</f>
        <v>327077.7</v>
      </c>
      <c r="I26" s="23">
        <f>I27+I28+I29+I30</f>
        <v>14374.74</v>
      </c>
      <c r="J26" s="24">
        <f>J27+J28+J29+J30</f>
        <v>209095.8</v>
      </c>
      <c r="K26" s="24">
        <f>K27+K28+K29+K30</f>
        <v>1083.51</v>
      </c>
      <c r="L26" s="23">
        <v>1083.51</v>
      </c>
      <c r="M26" s="23">
        <f>M27+M28+M29+M30</f>
        <v>4895.75</v>
      </c>
      <c r="N26" s="23">
        <f t="shared" si="2"/>
        <v>0.51818831368205398</v>
      </c>
      <c r="O26" s="38">
        <f>(I26+L26+M26)/F26</f>
        <v>3.7961592656108517E-2</v>
      </c>
      <c r="P26" s="39">
        <f>F26-K26-H26</f>
        <v>208012.28999999998</v>
      </c>
      <c r="Q26" s="28" t="s">
        <v>47</v>
      </c>
    </row>
    <row r="27" spans="1:17" ht="27" customHeight="1">
      <c r="A27" s="31"/>
      <c r="B27" s="33"/>
      <c r="C27" s="35"/>
      <c r="D27" s="36"/>
      <c r="E27" s="36"/>
      <c r="F27" s="37"/>
      <c r="G27" s="12" t="s">
        <v>8</v>
      </c>
      <c r="H27" s="13">
        <v>140058.70000000001</v>
      </c>
      <c r="I27" s="23">
        <f>7774.74+6600</f>
        <v>14374.74</v>
      </c>
      <c r="J27" s="24">
        <v>209095.8</v>
      </c>
      <c r="K27" s="23">
        <v>1083.51</v>
      </c>
      <c r="L27" s="23">
        <v>1083.51</v>
      </c>
      <c r="M27" s="23">
        <v>4895.75</v>
      </c>
      <c r="N27" s="23">
        <f t="shared" si="2"/>
        <v>0.51818831368205398</v>
      </c>
      <c r="O27" s="38"/>
      <c r="P27" s="39"/>
      <c r="Q27" s="40"/>
    </row>
    <row r="28" spans="1:17" ht="27.75" customHeight="1">
      <c r="A28" s="31"/>
      <c r="B28" s="33"/>
      <c r="C28" s="35"/>
      <c r="D28" s="36"/>
      <c r="E28" s="36"/>
      <c r="F28" s="37"/>
      <c r="G28" s="12" t="s">
        <v>7</v>
      </c>
      <c r="H28" s="13">
        <v>187019</v>
      </c>
      <c r="I28" s="23">
        <v>0</v>
      </c>
      <c r="J28" s="24">
        <v>0</v>
      </c>
      <c r="K28" s="24">
        <v>0</v>
      </c>
      <c r="L28" s="23">
        <v>0</v>
      </c>
      <c r="M28" s="23">
        <v>0</v>
      </c>
      <c r="N28" s="23">
        <v>0</v>
      </c>
      <c r="O28" s="38"/>
      <c r="P28" s="39"/>
      <c r="Q28" s="40"/>
    </row>
    <row r="29" spans="1:17" ht="30" customHeight="1">
      <c r="A29" s="31"/>
      <c r="B29" s="33"/>
      <c r="C29" s="35"/>
      <c r="D29" s="36"/>
      <c r="E29" s="36"/>
      <c r="F29" s="37"/>
      <c r="G29" s="12" t="s">
        <v>6</v>
      </c>
      <c r="H29" s="13">
        <v>0</v>
      </c>
      <c r="I29" s="23">
        <v>0</v>
      </c>
      <c r="J29" s="22">
        <v>0</v>
      </c>
      <c r="K29" s="14">
        <v>0</v>
      </c>
      <c r="L29" s="14">
        <v>0</v>
      </c>
      <c r="M29" s="14">
        <v>0</v>
      </c>
      <c r="N29" s="23">
        <v>0</v>
      </c>
      <c r="O29" s="38"/>
      <c r="P29" s="39"/>
      <c r="Q29" s="40"/>
    </row>
    <row r="30" spans="1:17" ht="28.5" customHeight="1">
      <c r="A30" s="31"/>
      <c r="B30" s="34"/>
      <c r="C30" s="35"/>
      <c r="D30" s="36"/>
      <c r="E30" s="36"/>
      <c r="F30" s="37"/>
      <c r="G30" s="12" t="s">
        <v>5</v>
      </c>
      <c r="H30" s="13">
        <v>0</v>
      </c>
      <c r="I30" s="23">
        <v>0</v>
      </c>
      <c r="J30" s="14">
        <v>0</v>
      </c>
      <c r="K30" s="14">
        <v>0</v>
      </c>
      <c r="L30" s="14">
        <v>0</v>
      </c>
      <c r="M30" s="14">
        <v>0</v>
      </c>
      <c r="N30" s="23">
        <v>0</v>
      </c>
      <c r="O30" s="38"/>
      <c r="P30" s="39"/>
      <c r="Q30" s="41"/>
    </row>
    <row r="31" spans="1:17" ht="18" customHeight="1">
      <c r="A31" s="31">
        <v>4</v>
      </c>
      <c r="B31" s="31" t="s">
        <v>35</v>
      </c>
      <c r="C31" s="31" t="s">
        <v>36</v>
      </c>
      <c r="D31" s="28" t="s">
        <v>37</v>
      </c>
      <c r="E31" s="28" t="s">
        <v>38</v>
      </c>
      <c r="F31" s="37">
        <v>23676.6</v>
      </c>
      <c r="G31" s="12" t="s">
        <v>9</v>
      </c>
      <c r="H31" s="13">
        <f>H32+H33+H34+H35</f>
        <v>19337</v>
      </c>
      <c r="I31" s="13">
        <f t="shared" ref="I31:M31" si="9">I32+I33+I34+I35</f>
        <v>19337</v>
      </c>
      <c r="J31" s="13">
        <f t="shared" si="9"/>
        <v>4339.6000000000004</v>
      </c>
      <c r="K31" s="13">
        <f t="shared" si="9"/>
        <v>2574</v>
      </c>
      <c r="L31" s="13">
        <f t="shared" si="9"/>
        <v>2574</v>
      </c>
      <c r="M31" s="13">
        <f t="shared" si="9"/>
        <v>0</v>
      </c>
      <c r="N31" s="25">
        <f t="shared" ref="N31:N32" si="10">L31/J31*100</f>
        <v>59.314222508987001</v>
      </c>
      <c r="O31" s="38">
        <f>(I31+L31+M31)/F31</f>
        <v>0.92542848213003559</v>
      </c>
      <c r="P31" s="60">
        <f>F31-H31-K31</f>
        <v>1765.5999999999985</v>
      </c>
      <c r="Q31" s="28" t="s">
        <v>48</v>
      </c>
    </row>
    <row r="32" spans="1:17" ht="18" customHeight="1">
      <c r="A32" s="31"/>
      <c r="B32" s="31"/>
      <c r="C32" s="31"/>
      <c r="D32" s="29"/>
      <c r="E32" s="29"/>
      <c r="F32" s="37"/>
      <c r="G32" s="12" t="s">
        <v>8</v>
      </c>
      <c r="H32" s="13">
        <v>3047.8</v>
      </c>
      <c r="I32" s="13">
        <v>3047.8</v>
      </c>
      <c r="J32" s="13">
        <v>4339.6000000000004</v>
      </c>
      <c r="K32" s="13">
        <v>2574</v>
      </c>
      <c r="L32" s="13">
        <f>K32</f>
        <v>2574</v>
      </c>
      <c r="M32" s="13">
        <v>0</v>
      </c>
      <c r="N32" s="25">
        <f t="shared" si="10"/>
        <v>59.314222508987001</v>
      </c>
      <c r="O32" s="38"/>
      <c r="P32" s="40"/>
      <c r="Q32" s="29"/>
    </row>
    <row r="33" spans="1:17" ht="18" customHeight="1">
      <c r="A33" s="31"/>
      <c r="B33" s="31"/>
      <c r="C33" s="31"/>
      <c r="D33" s="29"/>
      <c r="E33" s="29"/>
      <c r="F33" s="37"/>
      <c r="G33" s="12" t="s">
        <v>7</v>
      </c>
      <c r="H33" s="11">
        <v>16289.2</v>
      </c>
      <c r="I33" s="11">
        <v>16289.2</v>
      </c>
      <c r="J33" s="14">
        <v>0</v>
      </c>
      <c r="K33" s="14">
        <v>0</v>
      </c>
      <c r="L33" s="14">
        <v>0</v>
      </c>
      <c r="M33" s="14">
        <v>0</v>
      </c>
      <c r="N33" s="14">
        <v>0</v>
      </c>
      <c r="O33" s="38"/>
      <c r="P33" s="40"/>
      <c r="Q33" s="29"/>
    </row>
    <row r="34" spans="1:17" ht="18" customHeight="1">
      <c r="A34" s="31"/>
      <c r="B34" s="31"/>
      <c r="C34" s="31"/>
      <c r="D34" s="29"/>
      <c r="E34" s="29"/>
      <c r="F34" s="37"/>
      <c r="G34" s="12" t="s">
        <v>6</v>
      </c>
      <c r="H34" s="13">
        <v>0</v>
      </c>
      <c r="I34" s="14">
        <v>0</v>
      </c>
      <c r="J34" s="14">
        <v>0</v>
      </c>
      <c r="K34" s="14">
        <v>0</v>
      </c>
      <c r="L34" s="14">
        <v>0</v>
      </c>
      <c r="M34" s="14">
        <v>0</v>
      </c>
      <c r="N34" s="14">
        <v>0</v>
      </c>
      <c r="O34" s="38"/>
      <c r="P34" s="40"/>
      <c r="Q34" s="29"/>
    </row>
    <row r="35" spans="1:17" ht="144" customHeight="1">
      <c r="A35" s="31"/>
      <c r="B35" s="31"/>
      <c r="C35" s="31"/>
      <c r="D35" s="30"/>
      <c r="E35" s="30"/>
      <c r="F35" s="37"/>
      <c r="G35" s="12" t="s">
        <v>5</v>
      </c>
      <c r="H35" s="26">
        <v>0</v>
      </c>
      <c r="I35" s="27">
        <v>0</v>
      </c>
      <c r="J35" s="27">
        <v>0</v>
      </c>
      <c r="K35" s="27">
        <v>0</v>
      </c>
      <c r="L35" s="27">
        <v>0</v>
      </c>
      <c r="M35" s="27">
        <v>0</v>
      </c>
      <c r="N35" s="27">
        <v>0</v>
      </c>
      <c r="O35" s="38"/>
      <c r="P35" s="41"/>
      <c r="Q35" s="30"/>
    </row>
    <row r="36" spans="1:17">
      <c r="A36" s="2" t="s">
        <v>4</v>
      </c>
    </row>
    <row r="37" spans="1:17">
      <c r="A37" s="2" t="s">
        <v>3</v>
      </c>
    </row>
    <row r="38" spans="1:17">
      <c r="A38" s="2" t="s">
        <v>2</v>
      </c>
    </row>
    <row r="39" spans="1:17" ht="27" customHeight="1">
      <c r="A39" s="59" t="s">
        <v>1</v>
      </c>
      <c r="B39" s="59"/>
      <c r="C39" s="59"/>
      <c r="D39" s="59"/>
      <c r="E39" s="59"/>
      <c r="F39" s="59"/>
      <c r="G39" s="59"/>
      <c r="H39" s="59"/>
      <c r="I39" s="59"/>
      <c r="J39" s="59"/>
      <c r="K39" s="59"/>
      <c r="L39" s="59"/>
      <c r="M39" s="59"/>
      <c r="N39" s="59"/>
      <c r="O39" s="59"/>
      <c r="P39" s="59"/>
      <c r="Q39" s="59"/>
    </row>
    <row r="40" spans="1:17" ht="17.25" customHeight="1">
      <c r="A40" s="2" t="s">
        <v>0</v>
      </c>
    </row>
  </sheetData>
  <autoFilter ref="A5:Q40"/>
  <mergeCells count="56">
    <mergeCell ref="Q31:Q35"/>
    <mergeCell ref="A39:Q39"/>
    <mergeCell ref="P16:P20"/>
    <mergeCell ref="Q16:Q20"/>
    <mergeCell ref="A21:A25"/>
    <mergeCell ref="B21:B25"/>
    <mergeCell ref="C21:C25"/>
    <mergeCell ref="D21:D25"/>
    <mergeCell ref="A31:A35"/>
    <mergeCell ref="B31:B35"/>
    <mergeCell ref="C31:C35"/>
    <mergeCell ref="D31:D35"/>
    <mergeCell ref="E31:E35"/>
    <mergeCell ref="F31:F35"/>
    <mergeCell ref="O31:O35"/>
    <mergeCell ref="P31:P35"/>
    <mergeCell ref="Q11:Q15"/>
    <mergeCell ref="A16:A20"/>
    <mergeCell ref="B16:B20"/>
    <mergeCell ref="C16:C20"/>
    <mergeCell ref="D16:D20"/>
    <mergeCell ref="E16:E20"/>
    <mergeCell ref="F16:F20"/>
    <mergeCell ref="O16:O20"/>
    <mergeCell ref="A11:A15"/>
    <mergeCell ref="B11:B15"/>
    <mergeCell ref="C11:C15"/>
    <mergeCell ref="D11:D15"/>
    <mergeCell ref="E11:E15"/>
    <mergeCell ref="F11:F15"/>
    <mergeCell ref="O11:O15"/>
    <mergeCell ref="P11:P15"/>
    <mergeCell ref="A3:Q3"/>
    <mergeCell ref="A6:A10"/>
    <mergeCell ref="B6:B10"/>
    <mergeCell ref="C6:C10"/>
    <mergeCell ref="D6:D10"/>
    <mergeCell ref="E6:E10"/>
    <mergeCell ref="F6:F10"/>
    <mergeCell ref="O6:O10"/>
    <mergeCell ref="P6:P10"/>
    <mergeCell ref="Q6:Q10"/>
    <mergeCell ref="Q21:Q25"/>
    <mergeCell ref="A26:A30"/>
    <mergeCell ref="B26:B30"/>
    <mergeCell ref="C26:C30"/>
    <mergeCell ref="D26:D30"/>
    <mergeCell ref="E26:E30"/>
    <mergeCell ref="F26:F30"/>
    <mergeCell ref="O26:O30"/>
    <mergeCell ref="P26:P30"/>
    <mergeCell ref="Q26:Q30"/>
    <mergeCell ref="E21:E25"/>
    <mergeCell ref="F21:F25"/>
    <mergeCell ref="O21:O25"/>
    <mergeCell ref="P21:P25"/>
  </mergeCells>
  <conditionalFormatting sqref="J18:J20">
    <cfRule type="expression" dxfId="0" priority="2">
      <formula>#REF!="Всего"</formula>
    </cfRule>
  </conditionalFormatting>
  <dataValidations disablePrompts="1" count="1">
    <dataValidation type="decimal" operator="greaterThanOrEqual" allowBlank="1" showInputMessage="1" showErrorMessage="1" sqref="L9:L10 L14:L15 J16:L20">
      <formula1>0</formula1>
    </dataValidation>
  </dataValidations>
  <pageMargins left="0.35433070866141736" right="0.31496062992125984" top="0.74803149606299213" bottom="0.74803149606299213" header="0.31496062992125984" footer="0.31496062992125984"/>
  <pageSetup paperSize="9" scale="50" orientation="landscape" r:id="rId1"/>
  <headerFooter>
    <oddHeader>&amp;C&amp;"Times New Roman,обычный"&amp;10 6</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11б. Отч ОКС</vt:lpstr>
      <vt:lpstr>'11б. Отч ОКС'!Область_печати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Тынянова О.Н.</dc:creator>
  <cp:lastModifiedBy>Веселовская Е.С.</cp:lastModifiedBy>
  <cp:lastPrinted>2023-08-15T09:59:29Z</cp:lastPrinted>
  <dcterms:created xsi:type="dcterms:W3CDTF">2020-07-06T08:32:00Z</dcterms:created>
  <dcterms:modified xsi:type="dcterms:W3CDTF">2023-08-15T13:08:19Z</dcterms:modified>
</cp:coreProperties>
</file>