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R43" i="1"/>
  <c r="S43" s="1"/>
  <c r="P43"/>
  <c r="R42"/>
  <c r="R41"/>
  <c r="S41" s="1"/>
  <c r="P41"/>
  <c r="R40"/>
  <c r="S40" s="1"/>
  <c r="P40"/>
  <c r="S39"/>
  <c r="R39"/>
  <c r="P39"/>
  <c r="F39"/>
  <c r="R38"/>
  <c r="S38" s="1"/>
  <c r="P38"/>
  <c r="R37"/>
  <c r="S37" s="1"/>
  <c r="P37"/>
  <c r="R36"/>
  <c r="F36"/>
  <c r="R35"/>
  <c r="S35" s="1"/>
  <c r="P35"/>
  <c r="R34"/>
  <c r="R33"/>
  <c r="S33" s="1"/>
  <c r="P33"/>
  <c r="R32"/>
  <c r="S32" s="1"/>
  <c r="P32"/>
  <c r="R31"/>
  <c r="S31" s="1"/>
  <c r="P31"/>
  <c r="R30"/>
  <c r="S30" s="1"/>
  <c r="P30"/>
  <c r="R29"/>
  <c r="S29" s="1"/>
  <c r="P29"/>
  <c r="R28"/>
  <c r="S28" s="1"/>
  <c r="P28"/>
  <c r="R27"/>
  <c r="S27" s="1"/>
  <c r="P27"/>
  <c r="R26"/>
  <c r="S26" s="1"/>
  <c r="P26"/>
  <c r="R25"/>
  <c r="S25" s="1"/>
  <c r="P25"/>
  <c r="R24"/>
  <c r="F24"/>
  <c r="R23"/>
  <c r="S23" s="1"/>
  <c r="P23"/>
  <c r="R22"/>
  <c r="S22" s="1"/>
  <c r="P22"/>
  <c r="R21"/>
  <c r="S21" s="1"/>
  <c r="P21"/>
  <c r="R20"/>
  <c r="S20" s="1"/>
  <c r="P20"/>
  <c r="R19"/>
  <c r="S19" s="1"/>
  <c r="P19"/>
  <c r="R18"/>
  <c r="S18" s="1"/>
  <c r="P18"/>
  <c r="R17"/>
  <c r="S17" s="1"/>
  <c r="P17"/>
  <c r="R16"/>
  <c r="S16" s="1"/>
  <c r="P16"/>
  <c r="R15"/>
  <c r="F15"/>
  <c r="R14"/>
  <c r="S14" s="1"/>
  <c r="P14"/>
  <c r="R13"/>
  <c r="S13" s="1"/>
  <c r="P13"/>
  <c r="R12"/>
  <c r="F12"/>
  <c r="F11" s="1"/>
  <c r="R11"/>
  <c r="H11"/>
  <c r="S15" l="1"/>
  <c r="S42"/>
  <c r="S12"/>
  <c r="S24"/>
  <c r="S34"/>
  <c r="S36"/>
  <c r="P42"/>
  <c r="P11"/>
  <c r="S11"/>
  <c r="P15"/>
  <c r="P34"/>
  <c r="P36"/>
  <c r="P12"/>
  <c r="P24"/>
</calcChain>
</file>

<file path=xl/sharedStrings.xml><?xml version="1.0" encoding="utf-8"?>
<sst xmlns="http://schemas.openxmlformats.org/spreadsheetml/2006/main" count="303" uniqueCount="117">
  <si>
    <t>Приложение № 2.2</t>
  </si>
  <si>
    <t>к Тарифному соглашению на 2022 год</t>
  </si>
  <si>
    <t>Размер финансового обеспечения фельдшерских пунктов 
в составе медицинских организаций, оказывающих первичную медико-санитарную помощь в амбулаторных условиях 
по территориально-участковому принципу</t>
  </si>
  <si>
    <t>№ п/п</t>
  </si>
  <si>
    <t>Медицинская организация</t>
  </si>
  <si>
    <t>Местонахождение фельдшерского, 
фельдшерско-акушерского пункта</t>
  </si>
  <si>
    <t xml:space="preserve">Численность застрахованного прикреплённого населения </t>
  </si>
  <si>
    <t>Тип 
фельдшерского пункта</t>
  </si>
  <si>
    <r>
      <t>Базовый норматив финансового обеспечения ФАП (БНФО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</t>
    </r>
  </si>
  <si>
    <t xml:space="preserve">Признак наличия лицензии </t>
  </si>
  <si>
    <t>Признак соответствия требованиям</t>
  </si>
  <si>
    <r>
      <t>КС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</si>
  <si>
    <r>
      <t>Размер финансового обеспечения ФАП (ФО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</t>
    </r>
  </si>
  <si>
    <r>
      <t>Справочно:
среднегодовой размер 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</si>
  <si>
    <t>Справочно:
среднегодовой размер ФОФАП</t>
  </si>
  <si>
    <t>Наименование</t>
  </si>
  <si>
    <t>Код</t>
  </si>
  <si>
    <t>Район / 
городской округ</t>
  </si>
  <si>
    <t>Населенный пункт</t>
  </si>
  <si>
    <t>1</t>
  </si>
  <si>
    <t>3</t>
  </si>
  <si>
    <t>4</t>
  </si>
  <si>
    <t>6</t>
  </si>
  <si>
    <t>7</t>
  </si>
  <si>
    <t>9</t>
  </si>
  <si>
    <t>10</t>
  </si>
  <si>
    <t>11</t>
  </si>
  <si>
    <t>12</t>
  </si>
  <si>
    <t>13</t>
  </si>
  <si>
    <t>ВСЕГО</t>
  </si>
  <si>
    <t>Мурманская область</t>
  </si>
  <si>
    <t>×</t>
  </si>
  <si>
    <t>ГОБУЗ "Апатитско-Кировская ЦГБ"</t>
  </si>
  <si>
    <t>007</t>
  </si>
  <si>
    <t>1.1</t>
  </si>
  <si>
    <t>г. Кировск</t>
  </si>
  <si>
    <t>н.п. Титан</t>
  </si>
  <si>
    <t>IV - от 1500 до 2000 жителей</t>
  </si>
  <si>
    <t>есть</t>
  </si>
  <si>
    <t>не соответствует</t>
  </si>
  <si>
    <t>1.2</t>
  </si>
  <si>
    <t>н.п. Коашва</t>
  </si>
  <si>
    <t>III - от 900 до 1500 жителей</t>
  </si>
  <si>
    <t>2</t>
  </si>
  <si>
    <t>ГОБУЗ "Кандалакшская ЦРБ"</t>
  </si>
  <si>
    <t>009</t>
  </si>
  <si>
    <t>2.1</t>
  </si>
  <si>
    <t>Кандалакшский р-н</t>
  </si>
  <si>
    <t xml:space="preserve">с. Лувеньга </t>
  </si>
  <si>
    <t>II - от 100 до 900 жителей</t>
  </si>
  <si>
    <t>2.2</t>
  </si>
  <si>
    <t>н.п. Лесозаводский</t>
  </si>
  <si>
    <t>2.3</t>
  </si>
  <si>
    <t xml:space="preserve">н.п. Белое море </t>
  </si>
  <si>
    <t>2.4</t>
  </si>
  <si>
    <t>н.п. Зареченск</t>
  </si>
  <si>
    <t>2.5</t>
  </si>
  <si>
    <t>Терский р-н</t>
  </si>
  <si>
    <t>с. Варзуга</t>
  </si>
  <si>
    <t>2.6</t>
  </si>
  <si>
    <t xml:space="preserve">с. Чаваньга </t>
  </si>
  <si>
    <t>2.7</t>
  </si>
  <si>
    <t>с. Ковдозеро</t>
  </si>
  <si>
    <t>2.8</t>
  </si>
  <si>
    <t xml:space="preserve">с. Чапома </t>
  </si>
  <si>
    <t>I - до 100 жителей</t>
  </si>
  <si>
    <t>ГОБУЗ "Кольская ЦРБ"</t>
  </si>
  <si>
    <t>013</t>
  </si>
  <si>
    <t>3.1</t>
  </si>
  <si>
    <t>Кольский район</t>
  </si>
  <si>
    <t>п.г.т. Мурмаши</t>
  </si>
  <si>
    <t>3.2</t>
  </si>
  <si>
    <t>н.п. Шонгуй</t>
  </si>
  <si>
    <t>3.4</t>
  </si>
  <si>
    <t>с. Ура-Губа</t>
  </si>
  <si>
    <t>соответствует</t>
  </si>
  <si>
    <t>3.3</t>
  </si>
  <si>
    <t>п. Туманный</t>
  </si>
  <si>
    <t>3.5</t>
  </si>
  <si>
    <t>н.п. Мишуково</t>
  </si>
  <si>
    <t>3.6</t>
  </si>
  <si>
    <t>с. Минькино</t>
  </si>
  <si>
    <t>3.7</t>
  </si>
  <si>
    <t>н.п. Килпъявр</t>
  </si>
  <si>
    <t>3.8</t>
  </si>
  <si>
    <t>ж.-д. ст. Лопарская</t>
  </si>
  <si>
    <t>3.9</t>
  </si>
  <si>
    <t>ж.-д. ст. Магнетиты</t>
  </si>
  <si>
    <t>ГОБУЗ "Ловозерская ЦРБ"</t>
  </si>
  <si>
    <t>014</t>
  </si>
  <si>
    <t>4.1</t>
  </si>
  <si>
    <t>Ловозерский р-н</t>
  </si>
  <si>
    <t>с. Краснощелье</t>
  </si>
  <si>
    <t>5</t>
  </si>
  <si>
    <t>ГОАУЗ "Мончегорская ЦРБ"</t>
  </si>
  <si>
    <t>045</t>
  </si>
  <si>
    <t>5.1</t>
  </si>
  <si>
    <t>Ковдорский р-н</t>
  </si>
  <si>
    <t>н.п. Лейпи</t>
  </si>
  <si>
    <t>5.2</t>
  </si>
  <si>
    <t>с. Ёна</t>
  </si>
  <si>
    <t>ГОБУЗ "Печенгская ЦРБ"</t>
  </si>
  <si>
    <t>010</t>
  </si>
  <si>
    <t>6.1</t>
  </si>
  <si>
    <t>Печенгский р-н</t>
  </si>
  <si>
    <t>п. Корзуново</t>
  </si>
  <si>
    <t>п. Раякоски</t>
  </si>
  <si>
    <t>ГОБУЗ "ЦРБ ЗАТО г.Североморск"</t>
  </si>
  <si>
    <t>008</t>
  </si>
  <si>
    <t>7.1</t>
  </si>
  <si>
    <t>ГОБУЗ "ЦРБ ЗАТО г. Североморск"</t>
  </si>
  <si>
    <t>ЗАТО г. Североморск</t>
  </si>
  <si>
    <t>п. Щукозеро</t>
  </si>
  <si>
    <t>Приложение 1</t>
  </si>
  <si>
    <t>Действует с 01.11.2022</t>
  </si>
  <si>
    <t>к Дополнительному соглашению к Тарифному соглашению на 2022 год</t>
  </si>
  <si>
    <t>от 25.11.2022 № 11/2022</t>
  </si>
</sst>
</file>

<file path=xl/styles.xml><?xml version="1.0" encoding="utf-8"?>
<styleSheet xmlns="http://schemas.openxmlformats.org/spreadsheetml/2006/main">
  <numFmts count="1">
    <numFmt numFmtId="164" formatCode="0.0000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b/>
      <sz val="16"/>
      <name val="Cambria"/>
      <family val="1"/>
      <charset val="204"/>
      <scheme val="major"/>
    </font>
    <font>
      <sz val="16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i/>
      <sz val="14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vertAlign val="subscript"/>
      <sz val="11"/>
      <color theme="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b/>
      <sz val="11"/>
      <color theme="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mbria"/>
      <family val="1"/>
      <charset val="204"/>
      <scheme val="major"/>
    </font>
    <font>
      <i/>
      <sz val="11"/>
      <color theme="1"/>
      <name val="Cambria"/>
      <family val="1"/>
      <charset val="204"/>
      <scheme val="major"/>
    </font>
    <font>
      <i/>
      <sz val="11"/>
      <color rgb="FFFF0000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i/>
      <sz val="11"/>
      <name val="Cambria"/>
      <family val="1"/>
      <charset val="204"/>
      <scheme val="major"/>
    </font>
    <font>
      <sz val="14"/>
      <color theme="1"/>
      <name val="Calibri"/>
      <family val="2"/>
      <charset val="204"/>
    </font>
    <font>
      <sz val="12"/>
      <color theme="1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1">
    <xf numFmtId="0" fontId="0" fillId="0" borderId="0" xfId="0"/>
    <xf numFmtId="0" fontId="3" fillId="0" borderId="0" xfId="1" applyFont="1"/>
    <xf numFmtId="49" fontId="3" fillId="0" borderId="0" xfId="1" applyNumberFormat="1" applyFont="1"/>
    <xf numFmtId="0" fontId="4" fillId="0" borderId="0" xfId="1" applyFont="1" applyAlignment="1">
      <alignment horizontal="right"/>
    </xf>
    <xf numFmtId="0" fontId="3" fillId="0" borderId="0" xfId="0" applyFont="1"/>
    <xf numFmtId="0" fontId="3" fillId="0" borderId="0" xfId="1" applyFont="1" applyAlignment="1">
      <alignment horizontal="right"/>
    </xf>
    <xf numFmtId="0" fontId="3" fillId="0" borderId="0" xfId="2" applyFont="1" applyBorder="1"/>
    <xf numFmtId="0" fontId="3" fillId="0" borderId="0" xfId="3" applyFont="1" applyBorder="1"/>
    <xf numFmtId="0" fontId="6" fillId="0" borderId="0" xfId="2" applyFont="1" applyBorder="1"/>
    <xf numFmtId="0" fontId="6" fillId="0" borderId="0" xfId="3" applyFont="1" applyBorder="1"/>
    <xf numFmtId="0" fontId="7" fillId="0" borderId="0" xfId="1" applyFont="1"/>
    <xf numFmtId="49" fontId="7" fillId="0" borderId="0" xfId="1" applyNumberFormat="1" applyFont="1"/>
    <xf numFmtId="0" fontId="7" fillId="0" borderId="0" xfId="0" applyFont="1"/>
    <xf numFmtId="0" fontId="0" fillId="0" borderId="0" xfId="0" applyAlignment="1">
      <alignment vertical="center"/>
    </xf>
    <xf numFmtId="0" fontId="7" fillId="0" borderId="0" xfId="4" applyFont="1"/>
    <xf numFmtId="49" fontId="7" fillId="0" borderId="0" xfId="4" applyNumberFormat="1" applyFont="1"/>
    <xf numFmtId="0" fontId="7" fillId="0" borderId="0" xfId="5" applyFont="1"/>
    <xf numFmtId="0" fontId="9" fillId="0" borderId="0" xfId="5" applyFont="1"/>
    <xf numFmtId="0" fontId="9" fillId="0" borderId="0" xfId="4" applyFont="1"/>
    <xf numFmtId="0" fontId="9" fillId="2" borderId="4" xfId="4" applyFont="1" applyFill="1" applyBorder="1" applyAlignment="1">
      <alignment horizontal="center" vertical="center" wrapText="1"/>
    </xf>
    <xf numFmtId="49" fontId="9" fillId="2" borderId="4" xfId="4" applyNumberFormat="1" applyFont="1" applyFill="1" applyBorder="1" applyAlignment="1">
      <alignment horizontal="center" vertical="center" wrapText="1"/>
    </xf>
    <xf numFmtId="0" fontId="9" fillId="2" borderId="3" xfId="4" applyFont="1" applyFill="1" applyBorder="1" applyAlignment="1">
      <alignment horizontal="center" vertical="center" wrapText="1"/>
    </xf>
    <xf numFmtId="49" fontId="11" fillId="0" borderId="4" xfId="4" applyNumberFormat="1" applyFont="1" applyFill="1" applyBorder="1" applyAlignment="1">
      <alignment horizontal="center" vertical="center" wrapText="1"/>
    </xf>
    <xf numFmtId="0" fontId="11" fillId="0" borderId="4" xfId="4" applyFont="1" applyFill="1" applyBorder="1" applyAlignment="1">
      <alignment horizontal="center" vertical="center" wrapText="1"/>
    </xf>
    <xf numFmtId="49" fontId="11" fillId="0" borderId="4" xfId="5" applyNumberFormat="1" applyFont="1" applyFill="1" applyBorder="1" applyAlignment="1">
      <alignment horizontal="center" vertical="center" wrapText="1"/>
    </xf>
    <xf numFmtId="0" fontId="11" fillId="0" borderId="0" xfId="5" applyFont="1"/>
    <xf numFmtId="0" fontId="11" fillId="0" borderId="0" xfId="4" applyFont="1"/>
    <xf numFmtId="49" fontId="12" fillId="3" borderId="4" xfId="5" applyNumberFormat="1" applyFont="1" applyFill="1" applyBorder="1" applyAlignment="1">
      <alignment horizontal="center" vertical="center"/>
    </xf>
    <xf numFmtId="0" fontId="12" fillId="3" borderId="4" xfId="5" applyFont="1" applyFill="1" applyBorder="1" applyAlignment="1">
      <alignment vertical="center"/>
    </xf>
    <xf numFmtId="3" fontId="12" fillId="3" borderId="4" xfId="5" applyNumberFormat="1" applyFont="1" applyFill="1" applyBorder="1" applyAlignment="1">
      <alignment horizontal="center" vertical="center"/>
    </xf>
    <xf numFmtId="0" fontId="13" fillId="3" borderId="4" xfId="5" applyFont="1" applyFill="1" applyBorder="1" applyAlignment="1">
      <alignment horizontal="center" vertical="center"/>
    </xf>
    <xf numFmtId="4" fontId="12" fillId="3" borderId="4" xfId="5" applyNumberFormat="1" applyFont="1" applyFill="1" applyBorder="1" applyAlignment="1">
      <alignment horizontal="center" vertical="center"/>
    </xf>
    <xf numFmtId="164" fontId="14" fillId="3" borderId="4" xfId="5" applyNumberFormat="1" applyFont="1" applyFill="1" applyBorder="1" applyAlignment="1">
      <alignment horizontal="center" vertical="center"/>
    </xf>
    <xf numFmtId="4" fontId="9" fillId="0" borderId="0" xfId="5" applyNumberFormat="1" applyFont="1" applyAlignment="1">
      <alignment vertical="center"/>
    </xf>
    <xf numFmtId="0" fontId="9" fillId="0" borderId="0" xfId="5" applyFont="1" applyAlignment="1">
      <alignment vertical="center"/>
    </xf>
    <xf numFmtId="49" fontId="12" fillId="3" borderId="4" xfId="4" applyNumberFormat="1" applyFont="1" applyFill="1" applyBorder="1" applyAlignment="1">
      <alignment horizontal="center" vertical="center"/>
    </xf>
    <xf numFmtId="0" fontId="12" fillId="3" borderId="4" xfId="4" applyFont="1" applyFill="1" applyBorder="1" applyAlignment="1">
      <alignment vertical="center"/>
    </xf>
    <xf numFmtId="0" fontId="13" fillId="3" borderId="4" xfId="4" applyFont="1" applyFill="1" applyBorder="1" applyAlignment="1">
      <alignment horizontal="center" vertical="center"/>
    </xf>
    <xf numFmtId="3" fontId="12" fillId="3" borderId="4" xfId="4" applyNumberFormat="1" applyFont="1" applyFill="1" applyBorder="1" applyAlignment="1">
      <alignment horizontal="center" vertical="center"/>
    </xf>
    <xf numFmtId="4" fontId="12" fillId="3" borderId="4" xfId="4" applyNumberFormat="1" applyFont="1" applyFill="1" applyBorder="1" applyAlignment="1">
      <alignment horizontal="center" vertical="center"/>
    </xf>
    <xf numFmtId="164" fontId="14" fillId="3" borderId="4" xfId="4" applyNumberFormat="1" applyFont="1" applyFill="1" applyBorder="1" applyAlignment="1">
      <alignment horizontal="center" vertical="center"/>
    </xf>
    <xf numFmtId="0" fontId="9" fillId="0" borderId="0" xfId="4" applyFont="1" applyAlignment="1">
      <alignment vertical="center"/>
    </xf>
    <xf numFmtId="49" fontId="15" fillId="0" borderId="4" xfId="4" applyNumberFormat="1" applyFont="1" applyBorder="1" applyAlignment="1">
      <alignment horizontal="center" vertical="center"/>
    </xf>
    <xf numFmtId="0" fontId="15" fillId="0" borderId="4" xfId="4" applyFont="1" applyBorder="1" applyAlignment="1">
      <alignment vertical="center"/>
    </xf>
    <xf numFmtId="3" fontId="15" fillId="0" borderId="4" xfId="4" applyNumberFormat="1" applyFont="1" applyBorder="1" applyAlignment="1">
      <alignment horizontal="center" vertical="center"/>
    </xf>
    <xf numFmtId="4" fontId="15" fillId="0" borderId="4" xfId="4" applyNumberFormat="1" applyFont="1" applyBorder="1" applyAlignment="1">
      <alignment horizontal="center" vertical="center"/>
    </xf>
    <xf numFmtId="0" fontId="16" fillId="0" borderId="4" xfId="4" applyFont="1" applyBorder="1" applyAlignment="1">
      <alignment horizontal="center" vertical="center"/>
    </xf>
    <xf numFmtId="0" fontId="17" fillId="0" borderId="4" xfId="5" applyFont="1" applyBorder="1" applyAlignment="1">
      <alignment horizontal="center" vertical="center"/>
    </xf>
    <xf numFmtId="164" fontId="15" fillId="0" borderId="4" xfId="5" applyNumberFormat="1" applyFont="1" applyBorder="1" applyAlignment="1">
      <alignment horizontal="center" vertical="center"/>
    </xf>
    <xf numFmtId="4" fontId="15" fillId="0" borderId="4" xfId="5" applyNumberFormat="1" applyFont="1" applyBorder="1" applyAlignment="1">
      <alignment horizontal="center" vertical="center"/>
    </xf>
    <xf numFmtId="49" fontId="18" fillId="3" borderId="4" xfId="4" applyNumberFormat="1" applyFont="1" applyFill="1" applyBorder="1" applyAlignment="1">
      <alignment horizontal="center" vertical="center"/>
    </xf>
    <xf numFmtId="0" fontId="18" fillId="3" borderId="4" xfId="4" applyFont="1" applyFill="1" applyBorder="1" applyAlignment="1">
      <alignment vertical="center"/>
    </xf>
    <xf numFmtId="0" fontId="14" fillId="3" borderId="4" xfId="4" applyFont="1" applyFill="1" applyBorder="1" applyAlignment="1">
      <alignment horizontal="center" vertical="center"/>
    </xf>
    <xf numFmtId="3" fontId="18" fillId="3" borderId="4" xfId="4" applyNumberFormat="1" applyFont="1" applyFill="1" applyBorder="1" applyAlignment="1">
      <alignment horizontal="center" vertical="center"/>
    </xf>
    <xf numFmtId="0" fontId="14" fillId="3" borderId="4" xfId="5" applyFont="1" applyFill="1" applyBorder="1" applyAlignment="1">
      <alignment horizontal="center" vertical="center"/>
    </xf>
    <xf numFmtId="3" fontId="15" fillId="0" borderId="4" xfId="4" applyNumberFormat="1" applyFont="1" applyFill="1" applyBorder="1" applyAlignment="1">
      <alignment horizontal="center" vertical="center"/>
    </xf>
    <xf numFmtId="164" fontId="15" fillId="0" borderId="4" xfId="5" applyNumberFormat="1" applyFont="1" applyFill="1" applyBorder="1" applyAlignment="1">
      <alignment horizontal="center" vertical="center"/>
    </xf>
    <xf numFmtId="4" fontId="15" fillId="0" borderId="4" xfId="5" applyNumberFormat="1" applyFont="1" applyFill="1" applyBorder="1" applyAlignment="1">
      <alignment horizontal="center" vertical="center"/>
    </xf>
    <xf numFmtId="49" fontId="15" fillId="0" borderId="4" xfId="4" applyNumberFormat="1" applyFont="1" applyFill="1" applyBorder="1" applyAlignment="1">
      <alignment horizontal="center" vertical="center"/>
    </xf>
    <xf numFmtId="0" fontId="15" fillId="0" borderId="4" xfId="4" applyFont="1" applyFill="1" applyBorder="1" applyAlignment="1">
      <alignment vertical="center"/>
    </xf>
    <xf numFmtId="4" fontId="15" fillId="0" borderId="4" xfId="4" applyNumberFormat="1" applyFont="1" applyFill="1" applyBorder="1" applyAlignment="1">
      <alignment horizontal="center" vertical="center"/>
    </xf>
    <xf numFmtId="0" fontId="16" fillId="0" borderId="4" xfId="4" applyFont="1" applyFill="1" applyBorder="1" applyAlignment="1">
      <alignment horizontal="center" vertical="center"/>
    </xf>
    <xf numFmtId="0" fontId="19" fillId="0" borderId="4" xfId="5" applyFont="1" applyFill="1" applyBorder="1" applyAlignment="1">
      <alignment horizontal="center" vertical="center"/>
    </xf>
    <xf numFmtId="4" fontId="9" fillId="0" borderId="0" xfId="5" applyNumberFormat="1" applyFont="1" applyFill="1" applyAlignment="1">
      <alignment vertical="center"/>
    </xf>
    <xf numFmtId="0" fontId="9" fillId="0" borderId="0" xfId="5" applyFont="1" applyFill="1" applyAlignment="1">
      <alignment vertical="center"/>
    </xf>
    <xf numFmtId="0" fontId="9" fillId="0" borderId="0" xfId="4" applyFont="1" applyFill="1" applyAlignment="1">
      <alignment vertical="center"/>
    </xf>
    <xf numFmtId="0" fontId="19" fillId="0" borderId="4" xfId="5" applyFont="1" applyBorder="1" applyAlignment="1">
      <alignment horizontal="center" vertical="center"/>
    </xf>
    <xf numFmtId="0" fontId="19" fillId="0" borderId="4" xfId="4" applyFont="1" applyBorder="1" applyAlignment="1">
      <alignment horizontal="center" vertical="center"/>
    </xf>
    <xf numFmtId="49" fontId="9" fillId="0" borderId="0" xfId="4" applyNumberFormat="1" applyFont="1"/>
    <xf numFmtId="0" fontId="9" fillId="0" borderId="6" xfId="4" applyFont="1" applyBorder="1"/>
    <xf numFmtId="3" fontId="9" fillId="0" borderId="6" xfId="4" applyNumberFormat="1" applyFont="1" applyBorder="1"/>
    <xf numFmtId="0" fontId="20" fillId="0" borderId="0" xfId="4" applyFont="1"/>
    <xf numFmtId="4" fontId="9" fillId="0" borderId="0" xfId="4" applyNumberFormat="1" applyFont="1"/>
    <xf numFmtId="0" fontId="21" fillId="0" borderId="0" xfId="0" applyFont="1" applyFill="1" applyAlignment="1">
      <alignment horizontal="right" vertical="top"/>
    </xf>
    <xf numFmtId="164" fontId="15" fillId="2" borderId="4" xfId="5" applyNumberFormat="1" applyFont="1" applyFill="1" applyBorder="1" applyAlignment="1">
      <alignment horizontal="center" vertical="center"/>
    </xf>
    <xf numFmtId="4" fontId="15" fillId="2" borderId="4" xfId="5" applyNumberFormat="1" applyFont="1" applyFill="1" applyBorder="1" applyAlignment="1">
      <alignment horizontal="center" vertical="center"/>
    </xf>
    <xf numFmtId="0" fontId="19" fillId="2" borderId="4" xfId="5" applyFont="1" applyFill="1" applyBorder="1" applyAlignment="1">
      <alignment horizontal="center" vertical="center"/>
    </xf>
    <xf numFmtId="4" fontId="15" fillId="2" borderId="4" xfId="4" applyNumberFormat="1" applyFont="1" applyFill="1" applyBorder="1" applyAlignment="1">
      <alignment horizontal="center" vertical="center"/>
    </xf>
    <xf numFmtId="0" fontId="17" fillId="2" borderId="4" xfId="5" applyFont="1" applyFill="1" applyBorder="1" applyAlignment="1">
      <alignment horizontal="center" vertical="center"/>
    </xf>
    <xf numFmtId="4" fontId="9" fillId="0" borderId="0" xfId="5" applyNumberFormat="1" applyFont="1"/>
    <xf numFmtId="3" fontId="9" fillId="2" borderId="3" xfId="4" applyNumberFormat="1" applyFont="1" applyFill="1" applyBorder="1" applyAlignment="1">
      <alignment horizontal="center" vertical="center" wrapText="1"/>
    </xf>
    <xf numFmtId="3" fontId="9" fillId="2" borderId="5" xfId="4" applyNumberFormat="1" applyFont="1" applyFill="1" applyBorder="1" applyAlignment="1">
      <alignment horizontal="center" vertical="center" wrapText="1"/>
    </xf>
    <xf numFmtId="3" fontId="9" fillId="2" borderId="3" xfId="5" applyNumberFormat="1" applyFont="1" applyFill="1" applyBorder="1" applyAlignment="1">
      <alignment horizontal="center" vertical="center" wrapText="1"/>
    </xf>
    <xf numFmtId="3" fontId="9" fillId="2" borderId="5" xfId="5" applyNumberFormat="1" applyFont="1" applyFill="1" applyBorder="1" applyAlignment="1">
      <alignment horizontal="center" vertical="center" wrapText="1"/>
    </xf>
    <xf numFmtId="0" fontId="5" fillId="0" borderId="0" xfId="2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9" fillId="2" borderId="3" xfId="4" applyFont="1" applyFill="1" applyBorder="1" applyAlignment="1">
      <alignment horizontal="center" vertical="center" wrapText="1"/>
    </xf>
    <xf numFmtId="0" fontId="9" fillId="2" borderId="5" xfId="4" applyFont="1" applyFill="1" applyBorder="1" applyAlignment="1">
      <alignment horizontal="center" vertical="center" wrapText="1"/>
    </xf>
    <xf numFmtId="0" fontId="9" fillId="2" borderId="1" xfId="4" applyFont="1" applyFill="1" applyBorder="1" applyAlignment="1">
      <alignment horizontal="center" vertical="center" wrapText="1"/>
    </xf>
    <xf numFmtId="0" fontId="9" fillId="2" borderId="2" xfId="4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</cellXfs>
  <cellStyles count="6">
    <cellStyle name="Обычный" xfId="0" builtinId="0"/>
    <cellStyle name="Обычный 13 2 4" xfId="5"/>
    <cellStyle name="Обычный 13 2 6" xfId="4"/>
    <cellStyle name="Обычный 14" xfId="1"/>
    <cellStyle name="Обычный 3 2 3 4 2" xfId="3"/>
    <cellStyle name="Обычный 3 2 3 4 4" xfId="2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86;&#1075;&#1083;&#1072;&#1096;%20&#1090;&#1072;&#1088;&#1080;&#1092;&#1099;/2022/2022%20&#1060;&#1040;&#1055;&#1099;/2022%20&#1060;&#1040;&#1055;&#1099;%20-%20&#1057;&#1042;&#1054;&#104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Лист2"/>
    </sheetNames>
    <sheetDataSet>
      <sheetData sheetId="0">
        <row r="11">
          <cell r="L11">
            <v>41497250.18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9727561.0699999984</v>
          </cell>
        </row>
        <row r="16">
          <cell r="L16">
            <v>1629277.14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18296836.510000002</v>
          </cell>
        </row>
        <row r="25">
          <cell r="L25">
            <v>2015441.15</v>
          </cell>
        </row>
        <row r="26">
          <cell r="L26">
            <v>2201407.75</v>
          </cell>
        </row>
        <row r="27">
          <cell r="L27">
            <v>2027472.8</v>
          </cell>
        </row>
        <row r="28">
          <cell r="L28">
            <v>2027472.8</v>
          </cell>
        </row>
        <row r="29">
          <cell r="L29">
            <v>1915150.81</v>
          </cell>
        </row>
        <row r="30">
          <cell r="L30">
            <v>2027472.8</v>
          </cell>
        </row>
        <row r="31">
          <cell r="L31">
            <v>2027472.8</v>
          </cell>
        </row>
        <row r="32">
          <cell r="L32">
            <v>2027472.8</v>
          </cell>
        </row>
        <row r="33">
          <cell r="L33">
            <v>2027472.8</v>
          </cell>
        </row>
        <row r="34">
          <cell r="L34">
            <v>1915150.81</v>
          </cell>
        </row>
        <row r="35">
          <cell r="L35">
            <v>1915150.81</v>
          </cell>
        </row>
        <row r="36">
          <cell r="L36">
            <v>3367024.08</v>
          </cell>
        </row>
        <row r="37">
          <cell r="L37">
            <v>2027472.8</v>
          </cell>
        </row>
        <row r="38">
          <cell r="L38">
            <v>1339551.28</v>
          </cell>
        </row>
        <row r="39">
          <cell r="L39">
            <v>3934896.99</v>
          </cell>
        </row>
        <row r="40">
          <cell r="L40">
            <v>2201407.75</v>
          </cell>
        </row>
        <row r="41">
          <cell r="L41">
            <v>1733489.24</v>
          </cell>
        </row>
        <row r="42">
          <cell r="L42">
            <v>253434.1</v>
          </cell>
        </row>
        <row r="43">
          <cell r="L43">
            <v>253434.1</v>
          </cell>
        </row>
      </sheetData>
      <sheetData sheetId="1">
        <row r="11">
          <cell r="L11">
            <v>37373573.25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8351718.0299999993</v>
          </cell>
        </row>
        <row r="16">
          <cell r="L16">
            <v>253434.1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15549002.620000001</v>
          </cell>
        </row>
        <row r="25">
          <cell r="L25">
            <v>2015441.15</v>
          </cell>
        </row>
        <row r="26">
          <cell r="L26">
            <v>2201407.75</v>
          </cell>
        </row>
        <row r="27">
          <cell r="L27">
            <v>2027472.8</v>
          </cell>
        </row>
        <row r="28">
          <cell r="L28">
            <v>2027472.8</v>
          </cell>
        </row>
        <row r="29">
          <cell r="L29">
            <v>1629277.14</v>
          </cell>
        </row>
        <row r="30">
          <cell r="L30">
            <v>253434.1</v>
          </cell>
        </row>
        <row r="31">
          <cell r="L31">
            <v>2027472.8</v>
          </cell>
        </row>
        <row r="32">
          <cell r="L32">
            <v>1339551.28</v>
          </cell>
        </row>
        <row r="33">
          <cell r="L33">
            <v>2027472.8</v>
          </cell>
        </row>
        <row r="34">
          <cell r="L34">
            <v>1915150.81</v>
          </cell>
        </row>
        <row r="35">
          <cell r="L35">
            <v>1915150.81</v>
          </cell>
        </row>
        <row r="36">
          <cell r="L36">
            <v>3367024.08</v>
          </cell>
        </row>
        <row r="37">
          <cell r="L37">
            <v>2027472.8</v>
          </cell>
        </row>
        <row r="38">
          <cell r="L38">
            <v>1339551.28</v>
          </cell>
        </row>
        <row r="39">
          <cell r="L39">
            <v>3934896.99</v>
          </cell>
        </row>
        <row r="40">
          <cell r="L40">
            <v>2201407.75</v>
          </cell>
        </row>
        <row r="41">
          <cell r="L41">
            <v>1733489.24</v>
          </cell>
        </row>
        <row r="42">
          <cell r="L42">
            <v>253434.1</v>
          </cell>
        </row>
        <row r="43">
          <cell r="L43">
            <v>253434.1</v>
          </cell>
        </row>
      </sheetData>
      <sheetData sheetId="2">
        <row r="11">
          <cell r="L11">
            <v>39063174.580000006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8351718.0299999993</v>
          </cell>
        </row>
        <row r="16">
          <cell r="L16">
            <v>253434.1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15576887.240000002</v>
          </cell>
        </row>
        <row r="25">
          <cell r="L25">
            <v>2015441.15</v>
          </cell>
        </row>
        <row r="26">
          <cell r="L26">
            <v>1541370.85</v>
          </cell>
        </row>
        <row r="27">
          <cell r="L27">
            <v>253434.1</v>
          </cell>
        </row>
        <row r="28">
          <cell r="L28">
            <v>2027472.8</v>
          </cell>
        </row>
        <row r="29">
          <cell r="L29">
            <v>1629277.14</v>
          </cell>
        </row>
        <row r="30">
          <cell r="L30">
            <v>2027472.8</v>
          </cell>
        </row>
        <row r="31">
          <cell r="L31">
            <v>2027472.8</v>
          </cell>
        </row>
        <row r="32">
          <cell r="L32">
            <v>2027472.8</v>
          </cell>
        </row>
        <row r="33">
          <cell r="L33">
            <v>2027472.8</v>
          </cell>
        </row>
        <row r="34">
          <cell r="L34">
            <v>1915150.81</v>
          </cell>
        </row>
        <row r="35">
          <cell r="L35">
            <v>1915150.81</v>
          </cell>
        </row>
        <row r="36">
          <cell r="L36">
            <v>3367024.08</v>
          </cell>
        </row>
        <row r="37">
          <cell r="L37">
            <v>2027472.8</v>
          </cell>
        </row>
        <row r="38">
          <cell r="L38">
            <v>1339551.28</v>
          </cell>
        </row>
        <row r="39">
          <cell r="L39">
            <v>3934896.99</v>
          </cell>
        </row>
        <row r="40">
          <cell r="L40">
            <v>2201407.75</v>
          </cell>
        </row>
        <row r="41">
          <cell r="L41">
            <v>1733489.24</v>
          </cell>
        </row>
        <row r="42">
          <cell r="L42">
            <v>1915150.81</v>
          </cell>
        </row>
        <row r="43">
          <cell r="L43">
            <v>1915150.81</v>
          </cell>
        </row>
      </sheetData>
      <sheetData sheetId="3" refreshError="1"/>
      <sheetData sheetId="4" refreshError="1"/>
      <sheetData sheetId="5" refreshError="1"/>
      <sheetData sheetId="6">
        <row r="11">
          <cell r="L11">
            <v>40080953.950000003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8351718.0300000003</v>
          </cell>
        </row>
        <row r="16">
          <cell r="L16">
            <v>253434.1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15906745.09</v>
          </cell>
        </row>
        <row r="25">
          <cell r="L25">
            <v>2015441.15</v>
          </cell>
        </row>
        <row r="26">
          <cell r="L26">
            <v>1871228.7</v>
          </cell>
        </row>
        <row r="27">
          <cell r="L27">
            <v>2027472.8</v>
          </cell>
        </row>
        <row r="28">
          <cell r="L28">
            <v>253434.1</v>
          </cell>
        </row>
        <row r="29">
          <cell r="L29">
            <v>1629277.14</v>
          </cell>
        </row>
        <row r="30">
          <cell r="L30">
            <v>2027472.8</v>
          </cell>
        </row>
        <row r="31">
          <cell r="L31">
            <v>2027472.8</v>
          </cell>
        </row>
        <row r="32">
          <cell r="L32">
            <v>2027472.8</v>
          </cell>
        </row>
        <row r="33">
          <cell r="L33">
            <v>2027472.8</v>
          </cell>
        </row>
        <row r="34">
          <cell r="L34">
            <v>1915150.81</v>
          </cell>
        </row>
        <row r="35">
          <cell r="L35">
            <v>1915150.81</v>
          </cell>
        </row>
        <row r="36">
          <cell r="L36">
            <v>4054945.6</v>
          </cell>
        </row>
        <row r="37">
          <cell r="L37">
            <v>2027472.8</v>
          </cell>
        </row>
        <row r="38">
          <cell r="L38">
            <v>2027472.8</v>
          </cell>
        </row>
        <row r="39">
          <cell r="L39">
            <v>3934896.99</v>
          </cell>
        </row>
        <row r="40">
          <cell r="L40">
            <v>2201407.75</v>
          </cell>
        </row>
        <row r="41">
          <cell r="L41">
            <v>1733489.24</v>
          </cell>
        </row>
        <row r="42">
          <cell r="L42">
            <v>1915150.81</v>
          </cell>
        </row>
        <row r="43">
          <cell r="L43">
            <v>1915150.81</v>
          </cell>
        </row>
      </sheetData>
      <sheetData sheetId="7" refreshError="1"/>
      <sheetData sheetId="8" refreshError="1"/>
      <sheetData sheetId="9">
        <row r="13">
          <cell r="K13">
            <v>0.55089999999999995</v>
          </cell>
        </row>
      </sheetData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48"/>
  <sheetViews>
    <sheetView tabSelected="1" topLeftCell="C1" workbookViewId="0">
      <selection activeCell="M2" sqref="M2:M3"/>
    </sheetView>
  </sheetViews>
  <sheetFormatPr defaultColWidth="10" defaultRowHeight="14.25"/>
  <cols>
    <col min="1" max="1" width="5.42578125" style="18" customWidth="1"/>
    <col min="2" max="2" width="36.85546875" style="68" customWidth="1"/>
    <col min="3" max="3" width="6.85546875" style="68" customWidth="1"/>
    <col min="4" max="4" width="24.28515625" style="18" customWidth="1"/>
    <col min="5" max="5" width="23.5703125" style="18" customWidth="1"/>
    <col min="6" max="6" width="18.28515625" style="18" customWidth="1"/>
    <col min="7" max="7" width="26.85546875" style="18" customWidth="1"/>
    <col min="8" max="8" width="17.85546875" style="18" customWidth="1"/>
    <col min="9" max="9" width="11.140625" style="18" customWidth="1"/>
    <col min="10" max="10" width="20.7109375" style="18" customWidth="1"/>
    <col min="11" max="11" width="11" style="18" customWidth="1"/>
    <col min="12" max="12" width="16.28515625" style="18" customWidth="1"/>
    <col min="13" max="13" width="19.5703125" style="17" customWidth="1"/>
    <col min="14" max="14" width="0.7109375" style="17" customWidth="1"/>
    <col min="15" max="19" width="10" style="18" hidden="1" customWidth="1"/>
    <col min="20" max="20" width="0" style="18" hidden="1" customWidth="1"/>
    <col min="21" max="16384" width="10" style="18"/>
  </cols>
  <sheetData>
    <row r="1" spans="1:25" s="1" customFormat="1" ht="18">
      <c r="B1" s="2"/>
      <c r="C1" s="2"/>
      <c r="L1" s="3"/>
      <c r="M1" s="73" t="s">
        <v>113</v>
      </c>
      <c r="N1" s="4"/>
      <c r="O1" s="1" t="s">
        <v>0</v>
      </c>
    </row>
    <row r="2" spans="1:25" s="1" customFormat="1" ht="18">
      <c r="B2" s="2"/>
      <c r="C2" s="2"/>
      <c r="L2" s="5"/>
      <c r="M2" s="90" t="s">
        <v>115</v>
      </c>
      <c r="N2" s="4"/>
      <c r="O2" s="1" t="s">
        <v>1</v>
      </c>
    </row>
    <row r="3" spans="1:25" s="6" customFormat="1" ht="15.95" customHeight="1">
      <c r="M3" s="90" t="s">
        <v>116</v>
      </c>
      <c r="N3" s="7"/>
    </row>
    <row r="4" spans="1:25" s="8" customFormat="1" ht="64.5" customHeight="1">
      <c r="A4" s="84" t="s">
        <v>2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N4" s="9"/>
    </row>
    <row r="5" spans="1:25" s="10" customFormat="1" ht="4.5" customHeight="1">
      <c r="D5" s="11"/>
      <c r="M5" s="12"/>
      <c r="N5" s="12"/>
    </row>
    <row r="6" spans="1:25" s="10" customFormat="1" ht="39.75" customHeight="1">
      <c r="A6" s="85" t="s">
        <v>114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N6" s="13"/>
    </row>
    <row r="7" spans="1:25" s="14" customFormat="1" ht="5.25" customHeight="1">
      <c r="B7" s="15"/>
      <c r="C7" s="15"/>
      <c r="M7" s="16"/>
      <c r="N7" s="16"/>
    </row>
    <row r="8" spans="1:25" ht="38.450000000000003" customHeight="1">
      <c r="A8" s="86" t="s">
        <v>3</v>
      </c>
      <c r="B8" s="88" t="s">
        <v>4</v>
      </c>
      <c r="C8" s="89"/>
      <c r="D8" s="88" t="s">
        <v>5</v>
      </c>
      <c r="E8" s="89"/>
      <c r="F8" s="80" t="s">
        <v>6</v>
      </c>
      <c r="G8" s="80" t="s">
        <v>7</v>
      </c>
      <c r="H8" s="80" t="s">
        <v>8</v>
      </c>
      <c r="I8" s="80" t="s">
        <v>9</v>
      </c>
      <c r="J8" s="80" t="s">
        <v>10</v>
      </c>
      <c r="K8" s="80" t="s">
        <v>11</v>
      </c>
      <c r="L8" s="82" t="s">
        <v>12</v>
      </c>
      <c r="M8" s="82" t="s">
        <v>13</v>
      </c>
      <c r="O8" s="18" t="s">
        <v>14</v>
      </c>
    </row>
    <row r="9" spans="1:25" ht="38.450000000000003" customHeight="1">
      <c r="A9" s="87"/>
      <c r="B9" s="19" t="s">
        <v>15</v>
      </c>
      <c r="C9" s="20" t="s">
        <v>16</v>
      </c>
      <c r="D9" s="21" t="s">
        <v>17</v>
      </c>
      <c r="E9" s="19" t="s">
        <v>18</v>
      </c>
      <c r="F9" s="81"/>
      <c r="G9" s="81"/>
      <c r="H9" s="81"/>
      <c r="I9" s="81"/>
      <c r="J9" s="81"/>
      <c r="K9" s="81"/>
      <c r="L9" s="83"/>
      <c r="M9" s="83"/>
    </row>
    <row r="10" spans="1:25" s="26" customFormat="1" ht="15" customHeight="1">
      <c r="A10" s="22" t="s">
        <v>19</v>
      </c>
      <c r="B10" s="23">
        <v>2</v>
      </c>
      <c r="C10" s="22" t="s">
        <v>20</v>
      </c>
      <c r="D10" s="22" t="s">
        <v>21</v>
      </c>
      <c r="E10" s="23">
        <v>5</v>
      </c>
      <c r="F10" s="22" t="s">
        <v>22</v>
      </c>
      <c r="G10" s="22" t="s">
        <v>23</v>
      </c>
      <c r="H10" s="23">
        <v>8</v>
      </c>
      <c r="I10" s="22" t="s">
        <v>24</v>
      </c>
      <c r="J10" s="22" t="s">
        <v>25</v>
      </c>
      <c r="K10" s="22" t="s">
        <v>26</v>
      </c>
      <c r="L10" s="22" t="s">
        <v>27</v>
      </c>
      <c r="M10" s="24" t="s">
        <v>28</v>
      </c>
      <c r="N10" s="25"/>
      <c r="O10" s="26" t="s">
        <v>28</v>
      </c>
    </row>
    <row r="11" spans="1:25" s="34" customFormat="1" ht="17.45" customHeight="1">
      <c r="A11" s="27"/>
      <c r="B11" s="28" t="s">
        <v>29</v>
      </c>
      <c r="C11" s="27"/>
      <c r="D11" s="28" t="s">
        <v>30</v>
      </c>
      <c r="E11" s="28"/>
      <c r="F11" s="29">
        <f>F12+F15+F24+F34+F36+F39+F42</f>
        <v>11220</v>
      </c>
      <c r="G11" s="30" t="s">
        <v>31</v>
      </c>
      <c r="H11" s="31">
        <f>H12+H15+H24+H34+H36+H39+H42</f>
        <v>56415576.079999991</v>
      </c>
      <c r="I11" s="30" t="s">
        <v>31</v>
      </c>
      <c r="J11" s="30" t="s">
        <v>31</v>
      </c>
      <c r="K11" s="32" t="s">
        <v>31</v>
      </c>
      <c r="L11" s="31">
        <v>42730359.129999995</v>
      </c>
      <c r="M11" s="31">
        <v>40938050.275833338</v>
      </c>
      <c r="N11" s="33"/>
      <c r="O11" s="34">
        <v>40489549.733055554</v>
      </c>
      <c r="P11" s="33">
        <f t="shared" ref="P11:P43" si="0">M11-O11</f>
        <v>448500.54277778417</v>
      </c>
      <c r="R11" s="34">
        <f>('[1]01'!L11+'[1]02'!L11+'[1]03'!L11+'[1]07'!L11*9)/12</f>
        <v>39888548.630000003</v>
      </c>
      <c r="S11" s="33">
        <f t="shared" ref="S11:S43" si="1">M11-R11</f>
        <v>1049501.6458333358</v>
      </c>
      <c r="U11" s="33"/>
      <c r="V11" s="33"/>
      <c r="W11" s="33"/>
      <c r="Y11" s="33"/>
    </row>
    <row r="12" spans="1:25" s="41" customFormat="1" ht="18" customHeight="1">
      <c r="A12" s="35" t="s">
        <v>19</v>
      </c>
      <c r="B12" s="36" t="s">
        <v>32</v>
      </c>
      <c r="C12" s="35" t="s">
        <v>33</v>
      </c>
      <c r="D12" s="37" t="s">
        <v>31</v>
      </c>
      <c r="E12" s="36" t="s">
        <v>29</v>
      </c>
      <c r="F12" s="38">
        <f>SUM(F13:F14)</f>
        <v>2586</v>
      </c>
      <c r="G12" s="37" t="s">
        <v>31</v>
      </c>
      <c r="H12" s="39">
        <v>6818512</v>
      </c>
      <c r="I12" s="37" t="s">
        <v>31</v>
      </c>
      <c r="J12" s="37" t="s">
        <v>31</v>
      </c>
      <c r="K12" s="40" t="s">
        <v>31</v>
      </c>
      <c r="L12" s="31">
        <v>4002346.62</v>
      </c>
      <c r="M12" s="31">
        <v>4002346.62</v>
      </c>
      <c r="N12" s="33"/>
      <c r="O12" s="34">
        <v>4002346.6199999996</v>
      </c>
      <c r="P12" s="33">
        <f t="shared" si="0"/>
        <v>0</v>
      </c>
      <c r="R12" s="34">
        <f>('[1]01'!L12+'[1]02'!L12+'[1]03'!L12+'[1]07'!L12*9)/12</f>
        <v>4002346.6199999996</v>
      </c>
      <c r="S12" s="33">
        <f t="shared" si="1"/>
        <v>0</v>
      </c>
      <c r="U12" s="33"/>
      <c r="V12" s="33"/>
      <c r="W12" s="33"/>
      <c r="X12" s="34"/>
      <c r="Y12" s="33"/>
    </row>
    <row r="13" spans="1:25" s="41" customFormat="1" ht="18" customHeight="1">
      <c r="A13" s="42" t="s">
        <v>34</v>
      </c>
      <c r="B13" s="43" t="s">
        <v>32</v>
      </c>
      <c r="C13" s="42" t="s">
        <v>33</v>
      </c>
      <c r="D13" s="43" t="s">
        <v>35</v>
      </c>
      <c r="E13" s="43" t="s">
        <v>36</v>
      </c>
      <c r="F13" s="55">
        <v>1658</v>
      </c>
      <c r="G13" s="43" t="s">
        <v>37</v>
      </c>
      <c r="H13" s="45">
        <v>3606653.6</v>
      </c>
      <c r="I13" s="46" t="s">
        <v>38</v>
      </c>
      <c r="J13" s="47" t="s">
        <v>39</v>
      </c>
      <c r="K13" s="48">
        <v>0.55089999999999995</v>
      </c>
      <c r="L13" s="49">
        <v>1986905.47</v>
      </c>
      <c r="M13" s="49">
        <v>1986905.47</v>
      </c>
      <c r="N13" s="33"/>
      <c r="O13" s="34">
        <v>1986905.47</v>
      </c>
      <c r="P13" s="33">
        <f t="shared" si="0"/>
        <v>0</v>
      </c>
      <c r="R13" s="34">
        <f>('[1]01'!L13+'[1]02'!L13+'[1]03'!L13+'[1]07'!L13*9)/12</f>
        <v>1986905.47</v>
      </c>
      <c r="S13" s="33">
        <f t="shared" si="1"/>
        <v>0</v>
      </c>
      <c r="U13" s="33"/>
      <c r="V13" s="33"/>
      <c r="W13" s="33"/>
      <c r="X13" s="34"/>
      <c r="Y13" s="33"/>
    </row>
    <row r="14" spans="1:25" s="41" customFormat="1" ht="18" customHeight="1">
      <c r="A14" s="42" t="s">
        <v>40</v>
      </c>
      <c r="B14" s="43" t="s">
        <v>32</v>
      </c>
      <c r="C14" s="42" t="s">
        <v>33</v>
      </c>
      <c r="D14" s="43" t="s">
        <v>35</v>
      </c>
      <c r="E14" s="43" t="s">
        <v>41</v>
      </c>
      <c r="F14" s="55">
        <v>928</v>
      </c>
      <c r="G14" s="43" t="s">
        <v>42</v>
      </c>
      <c r="H14" s="45">
        <v>3211858.4</v>
      </c>
      <c r="I14" s="46" t="s">
        <v>38</v>
      </c>
      <c r="J14" s="47" t="s">
        <v>39</v>
      </c>
      <c r="K14" s="48">
        <v>0.62749999999999995</v>
      </c>
      <c r="L14" s="49">
        <v>2015441.15</v>
      </c>
      <c r="M14" s="49">
        <v>2015441.1500000001</v>
      </c>
      <c r="N14" s="33"/>
      <c r="O14" s="34">
        <v>2015441.1499999997</v>
      </c>
      <c r="P14" s="33">
        <f t="shared" si="0"/>
        <v>0</v>
      </c>
      <c r="R14" s="34">
        <f>('[1]01'!L14+'[1]02'!L14+'[1]03'!L14+'[1]07'!L14*9)/12</f>
        <v>2015441.1499999997</v>
      </c>
      <c r="S14" s="33">
        <f t="shared" si="1"/>
        <v>0</v>
      </c>
      <c r="U14" s="33"/>
      <c r="V14" s="33"/>
      <c r="W14" s="33"/>
      <c r="X14" s="34"/>
      <c r="Y14" s="33"/>
    </row>
    <row r="15" spans="1:25" s="41" customFormat="1" ht="18" customHeight="1">
      <c r="A15" s="50" t="s">
        <v>43</v>
      </c>
      <c r="B15" s="51" t="s">
        <v>44</v>
      </c>
      <c r="C15" s="50" t="s">
        <v>45</v>
      </c>
      <c r="D15" s="52" t="s">
        <v>31</v>
      </c>
      <c r="E15" s="51" t="s">
        <v>29</v>
      </c>
      <c r="F15" s="53">
        <f>SUM(F16:F23)</f>
        <v>2243</v>
      </c>
      <c r="G15" s="52" t="s">
        <v>31</v>
      </c>
      <c r="H15" s="39">
        <v>15925798.84</v>
      </c>
      <c r="I15" s="52" t="s">
        <v>31</v>
      </c>
      <c r="J15" s="54" t="s">
        <v>31</v>
      </c>
      <c r="K15" s="32" t="s">
        <v>31</v>
      </c>
      <c r="L15" s="31">
        <v>10556442.629999999</v>
      </c>
      <c r="M15" s="31">
        <v>9110812.2916666679</v>
      </c>
      <c r="N15" s="33"/>
      <c r="O15" s="34">
        <v>8485480.5477777757</v>
      </c>
      <c r="P15" s="33">
        <f t="shared" si="0"/>
        <v>625331.74388889223</v>
      </c>
      <c r="R15" s="34">
        <f>('[1]01'!L15+'[1]02'!L15+'[1]03'!L15+'[1]07'!L15*9)/12</f>
        <v>8466371.6166666653</v>
      </c>
      <c r="S15" s="33">
        <f t="shared" si="1"/>
        <v>644440.67500000261</v>
      </c>
      <c r="U15" s="33"/>
      <c r="V15" s="33"/>
      <c r="W15" s="33"/>
      <c r="X15" s="34"/>
      <c r="Y15" s="33"/>
    </row>
    <row r="16" spans="1:25" s="41" customFormat="1" ht="18" customHeight="1">
      <c r="A16" s="42" t="s">
        <v>46</v>
      </c>
      <c r="B16" s="43" t="s">
        <v>44</v>
      </c>
      <c r="C16" s="42" t="s">
        <v>45</v>
      </c>
      <c r="D16" s="43" t="s">
        <v>47</v>
      </c>
      <c r="E16" s="43" t="s">
        <v>48</v>
      </c>
      <c r="F16" s="55">
        <v>469</v>
      </c>
      <c r="G16" s="43" t="s">
        <v>49</v>
      </c>
      <c r="H16" s="45">
        <v>2027472.8</v>
      </c>
      <c r="I16" s="46" t="s">
        <v>38</v>
      </c>
      <c r="J16" s="47" t="s">
        <v>39</v>
      </c>
      <c r="K16" s="56">
        <v>0.9446</v>
      </c>
      <c r="L16" s="57">
        <v>1915150.81</v>
      </c>
      <c r="M16" s="49">
        <v>1036646.8433333333</v>
      </c>
      <c r="N16" s="33"/>
      <c r="O16" s="34">
        <v>387196.61777777778</v>
      </c>
      <c r="P16" s="33">
        <f t="shared" si="0"/>
        <v>649450.22555555543</v>
      </c>
      <c r="R16" s="34">
        <f>('[1]01'!L16+'[1]02'!L16+'[1]03'!L16+'[1]07'!L16*9)/12</f>
        <v>368087.6866666667</v>
      </c>
      <c r="S16" s="33">
        <f t="shared" si="1"/>
        <v>668559.1566666665</v>
      </c>
      <c r="U16" s="33"/>
      <c r="V16" s="33"/>
      <c r="W16" s="33"/>
      <c r="X16" s="34"/>
      <c r="Y16" s="33"/>
    </row>
    <row r="17" spans="1:25" s="41" customFormat="1" ht="18" customHeight="1">
      <c r="A17" s="42" t="s">
        <v>50</v>
      </c>
      <c r="B17" s="43" t="s">
        <v>44</v>
      </c>
      <c r="C17" s="42" t="s">
        <v>45</v>
      </c>
      <c r="D17" s="43" t="s">
        <v>47</v>
      </c>
      <c r="E17" s="43" t="s">
        <v>51</v>
      </c>
      <c r="F17" s="55">
        <v>388</v>
      </c>
      <c r="G17" s="43" t="s">
        <v>49</v>
      </c>
      <c r="H17" s="45">
        <v>2027472.8</v>
      </c>
      <c r="I17" s="46" t="s">
        <v>38</v>
      </c>
      <c r="J17" s="47" t="s">
        <v>39</v>
      </c>
      <c r="K17" s="48">
        <v>0.125</v>
      </c>
      <c r="L17" s="49">
        <v>253434.1</v>
      </c>
      <c r="M17" s="49">
        <v>253434.1</v>
      </c>
      <c r="N17" s="33"/>
      <c r="O17" s="34">
        <v>253434.1</v>
      </c>
      <c r="P17" s="33">
        <f t="shared" si="0"/>
        <v>0</v>
      </c>
      <c r="R17" s="34">
        <f>('[1]01'!L17+'[1]02'!L17+'[1]03'!L17+'[1]07'!L17*9)/12</f>
        <v>253434.1</v>
      </c>
      <c r="S17" s="33">
        <f t="shared" si="1"/>
        <v>0</v>
      </c>
      <c r="U17" s="33"/>
      <c r="V17" s="33"/>
      <c r="W17" s="33"/>
      <c r="X17" s="34"/>
      <c r="Y17" s="33"/>
    </row>
    <row r="18" spans="1:25" s="41" customFormat="1" ht="18" customHeight="1">
      <c r="A18" s="42" t="s">
        <v>52</v>
      </c>
      <c r="B18" s="43" t="s">
        <v>44</v>
      </c>
      <c r="C18" s="42" t="s">
        <v>45</v>
      </c>
      <c r="D18" s="43" t="s">
        <v>47</v>
      </c>
      <c r="E18" s="43" t="s">
        <v>53</v>
      </c>
      <c r="F18" s="55">
        <v>371</v>
      </c>
      <c r="G18" s="43" t="s">
        <v>49</v>
      </c>
      <c r="H18" s="45">
        <v>2027472.8</v>
      </c>
      <c r="I18" s="46" t="s">
        <v>38</v>
      </c>
      <c r="J18" s="47" t="s">
        <v>39</v>
      </c>
      <c r="K18" s="48">
        <v>0.9446</v>
      </c>
      <c r="L18" s="49">
        <v>1915150.81</v>
      </c>
      <c r="M18" s="49">
        <v>1915150.8100000003</v>
      </c>
      <c r="N18" s="33"/>
      <c r="O18" s="34">
        <v>1915150.8099999998</v>
      </c>
      <c r="P18" s="33">
        <f t="shared" si="0"/>
        <v>0</v>
      </c>
      <c r="R18" s="34">
        <f>('[1]01'!L18+'[1]02'!L18+'[1]03'!L18+'[1]07'!L18*9)/12</f>
        <v>1915150.8099999998</v>
      </c>
      <c r="S18" s="33">
        <f t="shared" si="1"/>
        <v>0</v>
      </c>
      <c r="U18" s="33"/>
      <c r="V18" s="33"/>
      <c r="W18" s="33"/>
      <c r="X18" s="34"/>
      <c r="Y18" s="33"/>
    </row>
    <row r="19" spans="1:25" s="41" customFormat="1" ht="18" customHeight="1">
      <c r="A19" s="42" t="s">
        <v>54</v>
      </c>
      <c r="B19" s="43" t="s">
        <v>44</v>
      </c>
      <c r="C19" s="42" t="s">
        <v>45</v>
      </c>
      <c r="D19" s="43" t="s">
        <v>47</v>
      </c>
      <c r="E19" s="43" t="s">
        <v>55</v>
      </c>
      <c r="F19" s="55">
        <v>354</v>
      </c>
      <c r="G19" s="43" t="s">
        <v>49</v>
      </c>
      <c r="H19" s="45">
        <v>2027472.8</v>
      </c>
      <c r="I19" s="46" t="s">
        <v>38</v>
      </c>
      <c r="J19" s="47" t="s">
        <v>39</v>
      </c>
      <c r="K19" s="48">
        <v>0.9446</v>
      </c>
      <c r="L19" s="49">
        <v>1915150.81</v>
      </c>
      <c r="M19" s="49">
        <v>1915150.8100000003</v>
      </c>
      <c r="N19" s="33"/>
      <c r="O19" s="34">
        <v>1915150.8099999998</v>
      </c>
      <c r="P19" s="33">
        <f t="shared" si="0"/>
        <v>0</v>
      </c>
      <c r="R19" s="34">
        <f>('[1]01'!L19+'[1]02'!L19+'[1]03'!L19+'[1]07'!L19*9)/12</f>
        <v>1915150.8099999998</v>
      </c>
      <c r="S19" s="33">
        <f t="shared" si="1"/>
        <v>0</v>
      </c>
      <c r="U19" s="33"/>
      <c r="V19" s="33"/>
      <c r="W19" s="33"/>
      <c r="X19" s="34"/>
      <c r="Y19" s="33"/>
    </row>
    <row r="20" spans="1:25" s="41" customFormat="1" ht="18" customHeight="1">
      <c r="A20" s="42" t="s">
        <v>56</v>
      </c>
      <c r="B20" s="43" t="s">
        <v>44</v>
      </c>
      <c r="C20" s="42" t="s">
        <v>45</v>
      </c>
      <c r="D20" s="43" t="s">
        <v>57</v>
      </c>
      <c r="E20" s="43" t="s">
        <v>58</v>
      </c>
      <c r="F20" s="55">
        <v>321</v>
      </c>
      <c r="G20" s="43" t="s">
        <v>49</v>
      </c>
      <c r="H20" s="45">
        <v>2027472.8</v>
      </c>
      <c r="I20" s="46" t="s">
        <v>38</v>
      </c>
      <c r="J20" s="47" t="s">
        <v>39</v>
      </c>
      <c r="K20" s="48">
        <v>0.80359999999999998</v>
      </c>
      <c r="L20" s="49">
        <v>1629277.14</v>
      </c>
      <c r="M20" s="49">
        <v>1629277.14</v>
      </c>
      <c r="N20" s="33"/>
      <c r="O20" s="34">
        <v>1629277.14</v>
      </c>
      <c r="P20" s="33">
        <f t="shared" si="0"/>
        <v>0</v>
      </c>
      <c r="R20" s="34">
        <f>('[1]01'!L20+'[1]02'!L20+'[1]03'!L20+'[1]07'!L20*9)/12</f>
        <v>1629277.14</v>
      </c>
      <c r="S20" s="33">
        <f t="shared" si="1"/>
        <v>0</v>
      </c>
      <c r="U20" s="33"/>
      <c r="V20" s="33"/>
      <c r="W20" s="33"/>
      <c r="X20" s="34"/>
      <c r="Y20" s="33"/>
    </row>
    <row r="21" spans="1:25" s="41" customFormat="1" ht="18" customHeight="1">
      <c r="A21" s="42" t="s">
        <v>59</v>
      </c>
      <c r="B21" s="43" t="s">
        <v>44</v>
      </c>
      <c r="C21" s="42" t="s">
        <v>45</v>
      </c>
      <c r="D21" s="43" t="s">
        <v>57</v>
      </c>
      <c r="E21" s="43" t="s">
        <v>60</v>
      </c>
      <c r="F21" s="55">
        <v>148</v>
      </c>
      <c r="G21" s="43" t="s">
        <v>49</v>
      </c>
      <c r="H21" s="45">
        <v>2027472.8</v>
      </c>
      <c r="I21" s="46" t="s">
        <v>38</v>
      </c>
      <c r="J21" s="47" t="s">
        <v>39</v>
      </c>
      <c r="K21" s="48">
        <v>0.125</v>
      </c>
      <c r="L21" s="49">
        <v>253434.1</v>
      </c>
      <c r="M21" s="49">
        <v>253434.1</v>
      </c>
      <c r="N21" s="33"/>
      <c r="O21" s="34">
        <v>253434.1</v>
      </c>
      <c r="P21" s="33">
        <f t="shared" si="0"/>
        <v>0</v>
      </c>
      <c r="R21" s="34">
        <f>('[1]01'!L21+'[1]02'!L21+'[1]03'!L21+'[1]07'!L21*9)/12</f>
        <v>253434.1</v>
      </c>
      <c r="S21" s="33">
        <f t="shared" si="1"/>
        <v>0</v>
      </c>
      <c r="U21" s="33"/>
      <c r="V21" s="33"/>
      <c r="W21" s="33"/>
      <c r="X21" s="34"/>
      <c r="Y21" s="33"/>
    </row>
    <row r="22" spans="1:25" s="41" customFormat="1" ht="18" customHeight="1">
      <c r="A22" s="42" t="s">
        <v>61</v>
      </c>
      <c r="B22" s="43" t="s">
        <v>44</v>
      </c>
      <c r="C22" s="42" t="s">
        <v>45</v>
      </c>
      <c r="D22" s="43" t="s">
        <v>47</v>
      </c>
      <c r="E22" s="43" t="s">
        <v>62</v>
      </c>
      <c r="F22" s="55">
        <v>110</v>
      </c>
      <c r="G22" s="43" t="s">
        <v>49</v>
      </c>
      <c r="H22" s="45">
        <v>2027472.8</v>
      </c>
      <c r="I22" s="46" t="s">
        <v>38</v>
      </c>
      <c r="J22" s="47" t="s">
        <v>39</v>
      </c>
      <c r="K22" s="74">
        <v>0.46429999999999999</v>
      </c>
      <c r="L22" s="75">
        <v>941355.62</v>
      </c>
      <c r="M22" s="75">
        <v>1638231.8150000002</v>
      </c>
      <c r="N22" s="33"/>
      <c r="O22" s="34">
        <v>1915150.8099999998</v>
      </c>
      <c r="P22" s="33">
        <f t="shared" si="0"/>
        <v>-276918.99499999965</v>
      </c>
      <c r="R22" s="34">
        <f>('[1]01'!L22+'[1]02'!L22+'[1]03'!L22+'[1]07'!L22*9)/12</f>
        <v>1915150.8099999998</v>
      </c>
      <c r="S22" s="33">
        <f t="shared" si="1"/>
        <v>-276918.99499999965</v>
      </c>
      <c r="U22" s="33"/>
      <c r="V22" s="33"/>
      <c r="W22" s="33"/>
      <c r="X22" s="34"/>
      <c r="Y22" s="33"/>
    </row>
    <row r="23" spans="1:25" s="41" customFormat="1" ht="18" customHeight="1">
      <c r="A23" s="42" t="s">
        <v>63</v>
      </c>
      <c r="B23" s="43" t="s">
        <v>44</v>
      </c>
      <c r="C23" s="42" t="s">
        <v>45</v>
      </c>
      <c r="D23" s="43" t="s">
        <v>57</v>
      </c>
      <c r="E23" s="43" t="s">
        <v>64</v>
      </c>
      <c r="F23" s="55">
        <v>82</v>
      </c>
      <c r="G23" s="43" t="s">
        <v>65</v>
      </c>
      <c r="H23" s="45">
        <v>1733489.24</v>
      </c>
      <c r="I23" s="46" t="s">
        <v>38</v>
      </c>
      <c r="J23" s="76" t="s">
        <v>75</v>
      </c>
      <c r="K23" s="74">
        <v>1</v>
      </c>
      <c r="L23" s="77">
        <v>1733489.24</v>
      </c>
      <c r="M23" s="75">
        <v>469486.67333333334</v>
      </c>
      <c r="N23" s="33"/>
      <c r="O23" s="34">
        <v>216686.16</v>
      </c>
      <c r="P23" s="33">
        <f t="shared" si="0"/>
        <v>252800.51333333334</v>
      </c>
      <c r="R23" s="34">
        <f>('[1]01'!L23+'[1]02'!L23+'[1]03'!L23+'[1]07'!L23*9)/12</f>
        <v>216686.16</v>
      </c>
      <c r="S23" s="33">
        <f t="shared" si="1"/>
        <v>252800.51333333334</v>
      </c>
      <c r="U23" s="33"/>
      <c r="V23" s="33"/>
      <c r="W23" s="33"/>
      <c r="X23" s="34"/>
      <c r="Y23" s="33"/>
    </row>
    <row r="24" spans="1:25" s="41" customFormat="1" ht="18" customHeight="1">
      <c r="A24" s="50" t="s">
        <v>20</v>
      </c>
      <c r="B24" s="51" t="s">
        <v>66</v>
      </c>
      <c r="C24" s="50" t="s">
        <v>67</v>
      </c>
      <c r="D24" s="52" t="s">
        <v>31</v>
      </c>
      <c r="E24" s="51" t="s">
        <v>29</v>
      </c>
      <c r="F24" s="53">
        <f>SUM(F25:F33)</f>
        <v>4086</v>
      </c>
      <c r="G24" s="52" t="s">
        <v>31</v>
      </c>
      <c r="H24" s="39">
        <v>20616026.399999999</v>
      </c>
      <c r="I24" s="52" t="s">
        <v>31</v>
      </c>
      <c r="J24" s="54" t="s">
        <v>31</v>
      </c>
      <c r="K24" s="32" t="s">
        <v>31</v>
      </c>
      <c r="L24" s="31">
        <v>17755906.760000002</v>
      </c>
      <c r="M24" s="31">
        <v>17112541.394166671</v>
      </c>
      <c r="N24" s="33"/>
      <c r="O24" s="34">
        <v>17169532.059027776</v>
      </c>
      <c r="P24" s="33">
        <f t="shared" si="0"/>
        <v>-56990.664861105382</v>
      </c>
      <c r="R24" s="34">
        <f>('[1]01'!L24+'[1]02'!L24+'[1]03'!L24+'[1]07'!L24*9)/12</f>
        <v>16048619.348333335</v>
      </c>
      <c r="S24" s="33">
        <f t="shared" si="1"/>
        <v>1063922.0458333362</v>
      </c>
      <c r="U24" s="33"/>
      <c r="V24" s="33"/>
      <c r="W24" s="33"/>
      <c r="X24" s="34"/>
      <c r="Y24" s="33"/>
    </row>
    <row r="25" spans="1:25" s="41" customFormat="1" ht="18" customHeight="1">
      <c r="A25" s="42" t="s">
        <v>68</v>
      </c>
      <c r="B25" s="43" t="s">
        <v>66</v>
      </c>
      <c r="C25" s="42" t="s">
        <v>67</v>
      </c>
      <c r="D25" s="43" t="s">
        <v>69</v>
      </c>
      <c r="E25" s="43" t="s">
        <v>70</v>
      </c>
      <c r="F25" s="44">
        <v>1173</v>
      </c>
      <c r="G25" s="43" t="s">
        <v>42</v>
      </c>
      <c r="H25" s="45">
        <v>3211858.4</v>
      </c>
      <c r="I25" s="46" t="s">
        <v>38</v>
      </c>
      <c r="J25" s="47" t="s">
        <v>39</v>
      </c>
      <c r="K25" s="48">
        <v>0.62749999999999995</v>
      </c>
      <c r="L25" s="49">
        <v>2015441.15</v>
      </c>
      <c r="M25" s="49">
        <v>2015441.1500000001</v>
      </c>
      <c r="N25" s="33"/>
      <c r="O25" s="34">
        <v>2015441.1499999997</v>
      </c>
      <c r="P25" s="33">
        <f t="shared" si="0"/>
        <v>0</v>
      </c>
      <c r="R25" s="34">
        <f>('[1]01'!L25+'[1]02'!L25+'[1]03'!L25+'[1]07'!L25*9)/12</f>
        <v>2015441.1499999997</v>
      </c>
      <c r="S25" s="33">
        <f t="shared" si="1"/>
        <v>0</v>
      </c>
      <c r="U25" s="33"/>
      <c r="V25" s="33"/>
      <c r="W25" s="33"/>
      <c r="X25" s="34"/>
      <c r="Y25" s="33"/>
    </row>
    <row r="26" spans="1:25" s="41" customFormat="1" ht="18" customHeight="1">
      <c r="A26" s="42" t="s">
        <v>71</v>
      </c>
      <c r="B26" s="43" t="s">
        <v>66</v>
      </c>
      <c r="C26" s="42" t="s">
        <v>67</v>
      </c>
      <c r="D26" s="43" t="s">
        <v>69</v>
      </c>
      <c r="E26" s="43" t="s">
        <v>72</v>
      </c>
      <c r="F26" s="44">
        <v>903</v>
      </c>
      <c r="G26" s="43" t="s">
        <v>42</v>
      </c>
      <c r="H26" s="45">
        <v>3211858.4</v>
      </c>
      <c r="I26" s="46" t="s">
        <v>38</v>
      </c>
      <c r="J26" s="47" t="s">
        <v>39</v>
      </c>
      <c r="K26" s="56">
        <v>0.68540000000000001</v>
      </c>
      <c r="L26" s="57">
        <v>2201407.75</v>
      </c>
      <c r="M26" s="49">
        <v>1898877.4541666664</v>
      </c>
      <c r="N26" s="33"/>
      <c r="O26" s="34">
        <v>1660544.1791666665</v>
      </c>
      <c r="P26" s="33">
        <f t="shared" si="0"/>
        <v>238333.27499999991</v>
      </c>
      <c r="R26" s="34">
        <f>('[1]01'!L26+'[1]02'!L26+'[1]03'!L26+'[1]07'!L26*9)/12</f>
        <v>1898770.3875</v>
      </c>
      <c r="S26" s="33">
        <f t="shared" si="1"/>
        <v>107.06666666641831</v>
      </c>
      <c r="U26" s="33"/>
      <c r="V26" s="33"/>
      <c r="W26" s="33"/>
      <c r="X26" s="34"/>
      <c r="Y26" s="33"/>
    </row>
    <row r="27" spans="1:25" s="65" customFormat="1" ht="18" customHeight="1">
      <c r="A27" s="58" t="s">
        <v>73</v>
      </c>
      <c r="B27" s="59" t="s">
        <v>66</v>
      </c>
      <c r="C27" s="58" t="s">
        <v>67</v>
      </c>
      <c r="D27" s="59" t="s">
        <v>69</v>
      </c>
      <c r="E27" s="59" t="s">
        <v>74</v>
      </c>
      <c r="F27" s="55">
        <v>448</v>
      </c>
      <c r="G27" s="59" t="s">
        <v>49</v>
      </c>
      <c r="H27" s="60">
        <v>2027472.8</v>
      </c>
      <c r="I27" s="61" t="s">
        <v>38</v>
      </c>
      <c r="J27" s="78" t="s">
        <v>39</v>
      </c>
      <c r="K27" s="74">
        <v>0.80359999999999998</v>
      </c>
      <c r="L27" s="75">
        <v>1629277.14</v>
      </c>
      <c r="M27" s="75">
        <v>1813270.2983333336</v>
      </c>
      <c r="N27" s="63"/>
      <c r="O27" s="64">
        <v>1904275.6680555556</v>
      </c>
      <c r="P27" s="63">
        <f t="shared" si="0"/>
        <v>-91005.369722221978</v>
      </c>
      <c r="R27" s="64">
        <f>('[1]01'!L27+'[1]02'!L27+'[1]03'!L27+'[1]07'!L27*9)/12</f>
        <v>1879636.2416666665</v>
      </c>
      <c r="S27" s="63">
        <f t="shared" si="1"/>
        <v>-66365.943333332893</v>
      </c>
      <c r="U27" s="33"/>
      <c r="V27" s="33"/>
      <c r="W27" s="33"/>
      <c r="X27" s="34"/>
      <c r="Y27" s="33"/>
    </row>
    <row r="28" spans="1:25" s="41" customFormat="1" ht="18" customHeight="1">
      <c r="A28" s="42" t="s">
        <v>76</v>
      </c>
      <c r="B28" s="43" t="s">
        <v>66</v>
      </c>
      <c r="C28" s="42" t="s">
        <v>67</v>
      </c>
      <c r="D28" s="43" t="s">
        <v>69</v>
      </c>
      <c r="E28" s="43" t="s">
        <v>77</v>
      </c>
      <c r="F28" s="44">
        <v>389</v>
      </c>
      <c r="G28" s="43" t="s">
        <v>49</v>
      </c>
      <c r="H28" s="45">
        <v>2027472.8</v>
      </c>
      <c r="I28" s="46" t="s">
        <v>38</v>
      </c>
      <c r="J28" s="62" t="s">
        <v>75</v>
      </c>
      <c r="K28" s="56">
        <v>1</v>
      </c>
      <c r="L28" s="57">
        <v>2027472.8</v>
      </c>
      <c r="M28" s="49">
        <v>1731799.6833333336</v>
      </c>
      <c r="N28" s="33"/>
      <c r="O28" s="34">
        <v>2027472.8</v>
      </c>
      <c r="P28" s="33">
        <f t="shared" si="0"/>
        <v>-295673.11666666646</v>
      </c>
      <c r="R28" s="34">
        <f>('[1]01'!L28+'[1]02'!L28+'[1]03'!L28+'[1]07'!L28*9)/12</f>
        <v>696943.77500000002</v>
      </c>
      <c r="S28" s="33">
        <f t="shared" si="1"/>
        <v>1034855.9083333336</v>
      </c>
      <c r="U28" s="33"/>
      <c r="V28" s="33"/>
      <c r="W28" s="33"/>
      <c r="X28" s="34"/>
      <c r="Y28" s="33"/>
    </row>
    <row r="29" spans="1:25" s="41" customFormat="1" ht="18" customHeight="1">
      <c r="A29" s="42" t="s">
        <v>78</v>
      </c>
      <c r="B29" s="43" t="s">
        <v>66</v>
      </c>
      <c r="C29" s="42" t="s">
        <v>67</v>
      </c>
      <c r="D29" s="43" t="s">
        <v>69</v>
      </c>
      <c r="E29" s="43" t="s">
        <v>79</v>
      </c>
      <c r="F29" s="44">
        <v>358</v>
      </c>
      <c r="G29" s="43" t="s">
        <v>49</v>
      </c>
      <c r="H29" s="45">
        <v>2027472.8</v>
      </c>
      <c r="I29" s="46" t="s">
        <v>38</v>
      </c>
      <c r="J29" s="47" t="s">
        <v>39</v>
      </c>
      <c r="K29" s="74">
        <v>0.87419999999999998</v>
      </c>
      <c r="L29" s="75">
        <v>1772416.72</v>
      </c>
      <c r="M29" s="75">
        <v>1748424.9600000002</v>
      </c>
      <c r="N29" s="33"/>
      <c r="O29" s="34">
        <v>1657070.4134722222</v>
      </c>
      <c r="P29" s="33">
        <f t="shared" si="0"/>
        <v>91354.546527778031</v>
      </c>
      <c r="R29" s="34">
        <f>('[1]01'!L29+'[1]02'!L29+'[1]03'!L29+'[1]07'!L29*9)/12</f>
        <v>1653099.9458333335</v>
      </c>
      <c r="S29" s="33">
        <f t="shared" si="1"/>
        <v>95325.01416666666</v>
      </c>
      <c r="U29" s="33"/>
      <c r="V29" s="33"/>
      <c r="W29" s="33"/>
      <c r="X29" s="34"/>
      <c r="Y29" s="33"/>
    </row>
    <row r="30" spans="1:25" s="41" customFormat="1" ht="18" customHeight="1">
      <c r="A30" s="42" t="s">
        <v>80</v>
      </c>
      <c r="B30" s="43" t="s">
        <v>66</v>
      </c>
      <c r="C30" s="42" t="s">
        <v>67</v>
      </c>
      <c r="D30" s="43" t="s">
        <v>69</v>
      </c>
      <c r="E30" s="43" t="s">
        <v>81</v>
      </c>
      <c r="F30" s="44">
        <v>332</v>
      </c>
      <c r="G30" s="43" t="s">
        <v>49</v>
      </c>
      <c r="H30" s="45">
        <v>2027472.8</v>
      </c>
      <c r="I30" s="46" t="s">
        <v>38</v>
      </c>
      <c r="J30" s="66" t="s">
        <v>75</v>
      </c>
      <c r="K30" s="48">
        <v>1</v>
      </c>
      <c r="L30" s="49">
        <v>2027472.8</v>
      </c>
      <c r="M30" s="49">
        <v>1879636.2416666669</v>
      </c>
      <c r="N30" s="33"/>
      <c r="O30" s="34">
        <v>1879636.2416666665</v>
      </c>
      <c r="P30" s="33">
        <f t="shared" si="0"/>
        <v>0</v>
      </c>
      <c r="R30" s="34">
        <f>('[1]01'!L30+'[1]02'!L30+'[1]03'!L30+'[1]07'!L30*9)/12</f>
        <v>1879636.2416666665</v>
      </c>
      <c r="S30" s="33">
        <f t="shared" si="1"/>
        <v>0</v>
      </c>
      <c r="U30" s="33"/>
      <c r="V30" s="33"/>
      <c r="W30" s="33"/>
      <c r="X30" s="34"/>
      <c r="Y30" s="33"/>
    </row>
    <row r="31" spans="1:25" s="41" customFormat="1" ht="18" customHeight="1">
      <c r="A31" s="42" t="s">
        <v>82</v>
      </c>
      <c r="B31" s="43" t="s">
        <v>66</v>
      </c>
      <c r="C31" s="42" t="s">
        <v>67</v>
      </c>
      <c r="D31" s="43" t="s">
        <v>69</v>
      </c>
      <c r="E31" s="43" t="s">
        <v>83</v>
      </c>
      <c r="F31" s="44">
        <v>192</v>
      </c>
      <c r="G31" s="43" t="s">
        <v>49</v>
      </c>
      <c r="H31" s="45">
        <v>2027472.8</v>
      </c>
      <c r="I31" s="46" t="s">
        <v>38</v>
      </c>
      <c r="J31" s="66" t="s">
        <v>75</v>
      </c>
      <c r="K31" s="48">
        <v>1</v>
      </c>
      <c r="L31" s="49">
        <v>2027472.8</v>
      </c>
      <c r="M31" s="49">
        <v>2027472.8</v>
      </c>
      <c r="N31" s="33"/>
      <c r="O31" s="34">
        <v>2027472.8</v>
      </c>
      <c r="P31" s="33">
        <f t="shared" si="0"/>
        <v>0</v>
      </c>
      <c r="R31" s="34">
        <f>('[1]01'!L31+'[1]02'!L31+'[1]03'!L31+'[1]07'!L31*9)/12</f>
        <v>2027472.8</v>
      </c>
      <c r="S31" s="33">
        <f t="shared" si="1"/>
        <v>0</v>
      </c>
      <c r="U31" s="33"/>
      <c r="V31" s="33"/>
      <c r="W31" s="33"/>
      <c r="X31" s="34"/>
      <c r="Y31" s="33"/>
    </row>
    <row r="32" spans="1:25" s="41" customFormat="1" ht="18" customHeight="1">
      <c r="A32" s="42" t="s">
        <v>84</v>
      </c>
      <c r="B32" s="43" t="s">
        <v>66</v>
      </c>
      <c r="C32" s="42" t="s">
        <v>67</v>
      </c>
      <c r="D32" s="43" t="s">
        <v>69</v>
      </c>
      <c r="E32" s="43" t="s">
        <v>85</v>
      </c>
      <c r="F32" s="44">
        <v>181</v>
      </c>
      <c r="G32" s="43" t="s">
        <v>49</v>
      </c>
      <c r="H32" s="45">
        <v>2027472.8</v>
      </c>
      <c r="I32" s="46" t="s">
        <v>38</v>
      </c>
      <c r="J32" s="66" t="s">
        <v>75</v>
      </c>
      <c r="K32" s="48">
        <v>1</v>
      </c>
      <c r="L32" s="49">
        <v>2027472.8</v>
      </c>
      <c r="M32" s="49">
        <v>1970146.0066666671</v>
      </c>
      <c r="N32" s="33"/>
      <c r="O32" s="34">
        <v>1970146.0066666666</v>
      </c>
      <c r="P32" s="33">
        <f t="shared" si="0"/>
        <v>0</v>
      </c>
      <c r="R32" s="34">
        <f>('[1]01'!L32+'[1]02'!L32+'[1]03'!L32+'[1]07'!L32*9)/12</f>
        <v>1970146.0066666666</v>
      </c>
      <c r="S32" s="33">
        <f t="shared" si="1"/>
        <v>0</v>
      </c>
      <c r="U32" s="33"/>
      <c r="V32" s="33"/>
      <c r="W32" s="33"/>
      <c r="X32" s="34"/>
      <c r="Y32" s="33"/>
    </row>
    <row r="33" spans="1:25" s="41" customFormat="1" ht="18" customHeight="1">
      <c r="A33" s="42" t="s">
        <v>86</v>
      </c>
      <c r="B33" s="43" t="s">
        <v>66</v>
      </c>
      <c r="C33" s="42" t="s">
        <v>67</v>
      </c>
      <c r="D33" s="43" t="s">
        <v>69</v>
      </c>
      <c r="E33" s="43" t="s">
        <v>87</v>
      </c>
      <c r="F33" s="44">
        <v>110</v>
      </c>
      <c r="G33" s="43" t="s">
        <v>49</v>
      </c>
      <c r="H33" s="45">
        <v>2027472.8</v>
      </c>
      <c r="I33" s="46" t="s">
        <v>38</v>
      </c>
      <c r="J33" s="66" t="s">
        <v>75</v>
      </c>
      <c r="K33" s="48">
        <v>1</v>
      </c>
      <c r="L33" s="49">
        <v>2027472.8</v>
      </c>
      <c r="M33" s="49">
        <v>2027472.8</v>
      </c>
      <c r="N33" s="33"/>
      <c r="O33" s="34">
        <v>2027472.8</v>
      </c>
      <c r="P33" s="33">
        <f t="shared" si="0"/>
        <v>0</v>
      </c>
      <c r="R33" s="34">
        <f>('[1]01'!L33+'[1]02'!L33+'[1]03'!L33+'[1]07'!L33*9)/12</f>
        <v>2027472.8</v>
      </c>
      <c r="S33" s="33">
        <f t="shared" si="1"/>
        <v>0</v>
      </c>
      <c r="U33" s="33"/>
      <c r="V33" s="33"/>
      <c r="W33" s="33"/>
      <c r="X33" s="34"/>
      <c r="Y33" s="33"/>
    </row>
    <row r="34" spans="1:25" s="41" customFormat="1" ht="18" customHeight="1">
      <c r="A34" s="50" t="s">
        <v>21</v>
      </c>
      <c r="B34" s="51" t="s">
        <v>88</v>
      </c>
      <c r="C34" s="50" t="s">
        <v>89</v>
      </c>
      <c r="D34" s="52" t="s">
        <v>31</v>
      </c>
      <c r="E34" s="51" t="s">
        <v>29</v>
      </c>
      <c r="F34" s="53">
        <v>239</v>
      </c>
      <c r="G34" s="52" t="s">
        <v>31</v>
      </c>
      <c r="H34" s="39">
        <v>2027472.8</v>
      </c>
      <c r="I34" s="52" t="s">
        <v>31</v>
      </c>
      <c r="J34" s="54" t="s">
        <v>31</v>
      </c>
      <c r="K34" s="32" t="s">
        <v>31</v>
      </c>
      <c r="L34" s="31">
        <v>1915150.81</v>
      </c>
      <c r="M34" s="31">
        <v>1915150.8100000003</v>
      </c>
      <c r="N34" s="33"/>
      <c r="O34" s="34">
        <v>1915150.8099999998</v>
      </c>
      <c r="P34" s="33">
        <f t="shared" si="0"/>
        <v>0</v>
      </c>
      <c r="R34" s="34">
        <f>('[1]01'!L34+'[1]02'!L34+'[1]03'!L34+'[1]07'!L34*9)/12</f>
        <v>1915150.8099999998</v>
      </c>
      <c r="S34" s="33">
        <f t="shared" si="1"/>
        <v>0</v>
      </c>
      <c r="U34" s="33"/>
      <c r="V34" s="33"/>
      <c r="W34" s="33"/>
      <c r="X34" s="34"/>
      <c r="Y34" s="33"/>
    </row>
    <row r="35" spans="1:25" s="41" customFormat="1" ht="18" customHeight="1">
      <c r="A35" s="42" t="s">
        <v>90</v>
      </c>
      <c r="B35" s="43" t="s">
        <v>88</v>
      </c>
      <c r="C35" s="42" t="s">
        <v>89</v>
      </c>
      <c r="D35" s="43" t="s">
        <v>91</v>
      </c>
      <c r="E35" s="43" t="s">
        <v>92</v>
      </c>
      <c r="F35" s="44">
        <v>239</v>
      </c>
      <c r="G35" s="43" t="s">
        <v>49</v>
      </c>
      <c r="H35" s="45">
        <v>2027472.8</v>
      </c>
      <c r="I35" s="46" t="s">
        <v>38</v>
      </c>
      <c r="J35" s="47" t="s">
        <v>39</v>
      </c>
      <c r="K35" s="48">
        <v>0.9446</v>
      </c>
      <c r="L35" s="49">
        <v>1915150.81</v>
      </c>
      <c r="M35" s="49">
        <v>1915150.8100000003</v>
      </c>
      <c r="N35" s="33"/>
      <c r="O35" s="34">
        <v>1915150.8099999998</v>
      </c>
      <c r="P35" s="33">
        <f t="shared" si="0"/>
        <v>0</v>
      </c>
      <c r="R35" s="34">
        <f>('[1]01'!L35+'[1]02'!L35+'[1]03'!L35+'[1]07'!L35*9)/12</f>
        <v>1915150.8099999998</v>
      </c>
      <c r="S35" s="33">
        <f t="shared" si="1"/>
        <v>0</v>
      </c>
      <c r="U35" s="33"/>
      <c r="V35" s="33"/>
      <c r="W35" s="33"/>
      <c r="X35" s="34"/>
      <c r="Y35" s="33"/>
    </row>
    <row r="36" spans="1:25" s="41" customFormat="1" ht="18" customHeight="1">
      <c r="A36" s="50" t="s">
        <v>93</v>
      </c>
      <c r="B36" s="51" t="s">
        <v>94</v>
      </c>
      <c r="C36" s="50" t="s">
        <v>95</v>
      </c>
      <c r="D36" s="52" t="s">
        <v>31</v>
      </c>
      <c r="E36" s="51" t="s">
        <v>29</v>
      </c>
      <c r="F36" s="53">
        <f>SUM(F37:F38)</f>
        <v>440</v>
      </c>
      <c r="G36" s="52" t="s">
        <v>31</v>
      </c>
      <c r="H36" s="39">
        <v>4054945.6</v>
      </c>
      <c r="I36" s="52" t="s">
        <v>31</v>
      </c>
      <c r="J36" s="54" t="s">
        <v>31</v>
      </c>
      <c r="K36" s="32" t="s">
        <v>31</v>
      </c>
      <c r="L36" s="31">
        <v>4054945.6</v>
      </c>
      <c r="M36" s="31">
        <v>3710984.8400000003</v>
      </c>
      <c r="N36" s="33"/>
      <c r="O36" s="34">
        <v>3367024.08</v>
      </c>
      <c r="P36" s="33">
        <f t="shared" si="0"/>
        <v>343960.76000000024</v>
      </c>
      <c r="R36" s="34">
        <f>('[1]01'!L36+'[1]02'!L36+'[1]03'!L36+'[1]07'!L36*9)/12</f>
        <v>3882965.22</v>
      </c>
      <c r="S36" s="33">
        <f t="shared" si="1"/>
        <v>-171980.37999999989</v>
      </c>
      <c r="U36" s="33"/>
      <c r="V36" s="33"/>
      <c r="W36" s="33"/>
      <c r="X36" s="34"/>
      <c r="Y36" s="33"/>
    </row>
    <row r="37" spans="1:25" s="41" customFormat="1" ht="18" customHeight="1">
      <c r="A37" s="42" t="s">
        <v>96</v>
      </c>
      <c r="B37" s="43" t="s">
        <v>94</v>
      </c>
      <c r="C37" s="42" t="s">
        <v>95</v>
      </c>
      <c r="D37" s="43" t="s">
        <v>97</v>
      </c>
      <c r="E37" s="43" t="s">
        <v>98</v>
      </c>
      <c r="F37" s="44">
        <v>254</v>
      </c>
      <c r="G37" s="43" t="s">
        <v>49</v>
      </c>
      <c r="H37" s="45">
        <v>2027472.8</v>
      </c>
      <c r="I37" s="46" t="s">
        <v>38</v>
      </c>
      <c r="J37" s="66" t="s">
        <v>75</v>
      </c>
      <c r="K37" s="48">
        <v>1</v>
      </c>
      <c r="L37" s="49">
        <v>2027472.8</v>
      </c>
      <c r="M37" s="49">
        <v>2027472.8</v>
      </c>
      <c r="N37" s="33"/>
      <c r="O37" s="34">
        <v>2027472.8</v>
      </c>
      <c r="P37" s="33">
        <f t="shared" si="0"/>
        <v>0</v>
      </c>
      <c r="R37" s="34">
        <f>('[1]01'!L37+'[1]02'!L37+'[1]03'!L37+'[1]07'!L37*9)/12</f>
        <v>2027472.8</v>
      </c>
      <c r="S37" s="33">
        <f t="shared" si="1"/>
        <v>0</v>
      </c>
      <c r="U37" s="33"/>
      <c r="V37" s="33"/>
      <c r="W37" s="33"/>
      <c r="X37" s="34"/>
      <c r="Y37" s="33"/>
    </row>
    <row r="38" spans="1:25" s="41" customFormat="1" ht="18" customHeight="1">
      <c r="A38" s="42" t="s">
        <v>99</v>
      </c>
      <c r="B38" s="43" t="s">
        <v>94</v>
      </c>
      <c r="C38" s="42" t="s">
        <v>95</v>
      </c>
      <c r="D38" s="43" t="s">
        <v>97</v>
      </c>
      <c r="E38" s="43" t="s">
        <v>100</v>
      </c>
      <c r="F38" s="44">
        <v>186</v>
      </c>
      <c r="G38" s="43" t="s">
        <v>49</v>
      </c>
      <c r="H38" s="45">
        <v>2027472.8</v>
      </c>
      <c r="I38" s="46" t="s">
        <v>38</v>
      </c>
      <c r="J38" s="62" t="s">
        <v>75</v>
      </c>
      <c r="K38" s="56">
        <v>1</v>
      </c>
      <c r="L38" s="57">
        <v>2027472.8</v>
      </c>
      <c r="M38" s="49">
        <v>1683512.0400000003</v>
      </c>
      <c r="N38" s="33"/>
      <c r="O38" s="34">
        <v>1339551.28</v>
      </c>
      <c r="P38" s="33">
        <f t="shared" si="0"/>
        <v>343960.76000000024</v>
      </c>
      <c r="R38" s="34">
        <f>('[1]01'!L38+'[1]02'!L38+'[1]03'!L38+'[1]07'!L38*9)/12</f>
        <v>1855492.42</v>
      </c>
      <c r="S38" s="33">
        <f t="shared" si="1"/>
        <v>-171980.37999999966</v>
      </c>
      <c r="U38" s="33"/>
      <c r="V38" s="33"/>
      <c r="W38" s="33"/>
      <c r="X38" s="34"/>
      <c r="Y38" s="33"/>
    </row>
    <row r="39" spans="1:25" s="41" customFormat="1" ht="18" customHeight="1">
      <c r="A39" s="50" t="s">
        <v>22</v>
      </c>
      <c r="B39" s="51" t="s">
        <v>101</v>
      </c>
      <c r="C39" s="50" t="s">
        <v>102</v>
      </c>
      <c r="D39" s="52" t="s">
        <v>31</v>
      </c>
      <c r="E39" s="51" t="s">
        <v>29</v>
      </c>
      <c r="F39" s="53">
        <f>SUM(F40:F41)</f>
        <v>1285</v>
      </c>
      <c r="G39" s="52" t="s">
        <v>31</v>
      </c>
      <c r="H39" s="39">
        <v>4945347.6399999997</v>
      </c>
      <c r="I39" s="52" t="s">
        <v>31</v>
      </c>
      <c r="J39" s="54" t="s">
        <v>31</v>
      </c>
      <c r="K39" s="32" t="s">
        <v>31</v>
      </c>
      <c r="L39" s="31">
        <v>2418093.91</v>
      </c>
      <c r="M39" s="31">
        <v>3429295.9633333334</v>
      </c>
      <c r="N39" s="33"/>
      <c r="O39" s="34">
        <v>3934896.99</v>
      </c>
      <c r="P39" s="33">
        <f t="shared" si="0"/>
        <v>-505601.02666666685</v>
      </c>
      <c r="R39" s="34">
        <f>('[1]01'!L39+'[1]02'!L39+'[1]03'!L39+'[1]07'!L39*9)/12</f>
        <v>3934896.99</v>
      </c>
      <c r="S39" s="33">
        <f t="shared" si="1"/>
        <v>-505601.02666666685</v>
      </c>
      <c r="U39" s="33"/>
      <c r="V39" s="33"/>
      <c r="W39" s="33"/>
      <c r="X39" s="34"/>
      <c r="Y39" s="33"/>
    </row>
    <row r="40" spans="1:25" s="41" customFormat="1" ht="18" customHeight="1">
      <c r="A40" s="42" t="s">
        <v>103</v>
      </c>
      <c r="B40" s="43" t="s">
        <v>101</v>
      </c>
      <c r="C40" s="42" t="s">
        <v>102</v>
      </c>
      <c r="D40" s="43" t="s">
        <v>104</v>
      </c>
      <c r="E40" s="43" t="s">
        <v>105</v>
      </c>
      <c r="F40" s="44">
        <v>1192</v>
      </c>
      <c r="G40" s="43" t="s">
        <v>42</v>
      </c>
      <c r="H40" s="45">
        <v>3211858.4</v>
      </c>
      <c r="I40" s="46" t="s">
        <v>38</v>
      </c>
      <c r="J40" s="47" t="s">
        <v>39</v>
      </c>
      <c r="K40" s="48">
        <v>0.68540000000000001</v>
      </c>
      <c r="L40" s="49">
        <v>2201407.75</v>
      </c>
      <c r="M40" s="49">
        <v>2201407.75</v>
      </c>
      <c r="N40" s="33"/>
      <c r="O40" s="34">
        <v>2201407.75</v>
      </c>
      <c r="P40" s="33">
        <f t="shared" si="0"/>
        <v>0</v>
      </c>
      <c r="R40" s="34">
        <f>('[1]01'!L40+'[1]02'!L40+'[1]03'!L40+'[1]07'!L40*9)/12</f>
        <v>2201407.75</v>
      </c>
      <c r="S40" s="33">
        <f t="shared" si="1"/>
        <v>0</v>
      </c>
      <c r="U40" s="33"/>
      <c r="V40" s="33"/>
      <c r="W40" s="33"/>
      <c r="X40" s="34"/>
      <c r="Y40" s="33"/>
    </row>
    <row r="41" spans="1:25" s="41" customFormat="1" ht="18" customHeight="1">
      <c r="A41" s="42" t="s">
        <v>103</v>
      </c>
      <c r="B41" s="43" t="s">
        <v>101</v>
      </c>
      <c r="C41" s="42" t="s">
        <v>102</v>
      </c>
      <c r="D41" s="43" t="s">
        <v>104</v>
      </c>
      <c r="E41" s="43" t="s">
        <v>106</v>
      </c>
      <c r="F41" s="44">
        <v>93</v>
      </c>
      <c r="G41" s="43" t="s">
        <v>65</v>
      </c>
      <c r="H41" s="45">
        <v>1733489.24</v>
      </c>
      <c r="I41" s="67" t="s">
        <v>38</v>
      </c>
      <c r="J41" s="47" t="s">
        <v>39</v>
      </c>
      <c r="K41" s="48">
        <v>0.125</v>
      </c>
      <c r="L41" s="49">
        <v>216686.16</v>
      </c>
      <c r="M41" s="49">
        <v>1227888.2133333334</v>
      </c>
      <c r="N41" s="33"/>
      <c r="O41" s="34">
        <v>1733489.24</v>
      </c>
      <c r="P41" s="33">
        <f t="shared" si="0"/>
        <v>-505601.02666666661</v>
      </c>
      <c r="R41" s="34">
        <f>('[1]01'!L41+'[1]02'!L41+'[1]03'!L41+'[1]07'!L41*9)/12</f>
        <v>1733489.24</v>
      </c>
      <c r="S41" s="33">
        <f t="shared" si="1"/>
        <v>-505601.02666666661</v>
      </c>
      <c r="U41" s="33"/>
      <c r="V41" s="33"/>
      <c r="W41" s="33"/>
      <c r="X41" s="34"/>
      <c r="Y41" s="33"/>
    </row>
    <row r="42" spans="1:25" s="41" customFormat="1" ht="18" customHeight="1">
      <c r="A42" s="50" t="s">
        <v>23</v>
      </c>
      <c r="B42" s="51" t="s">
        <v>107</v>
      </c>
      <c r="C42" s="50" t="s">
        <v>108</v>
      </c>
      <c r="D42" s="52" t="s">
        <v>31</v>
      </c>
      <c r="E42" s="51" t="s">
        <v>29</v>
      </c>
      <c r="F42" s="53">
        <v>341</v>
      </c>
      <c r="G42" s="52" t="s">
        <v>31</v>
      </c>
      <c r="H42" s="39">
        <v>2027472.8</v>
      </c>
      <c r="I42" s="52" t="s">
        <v>31</v>
      </c>
      <c r="J42" s="54" t="s">
        <v>31</v>
      </c>
      <c r="K42" s="32" t="s">
        <v>31</v>
      </c>
      <c r="L42" s="31">
        <v>2027472.8</v>
      </c>
      <c r="M42" s="31">
        <v>1656918.3566666672</v>
      </c>
      <c r="N42" s="33"/>
      <c r="O42" s="34">
        <v>1615118.62625</v>
      </c>
      <c r="P42" s="33">
        <f t="shared" si="0"/>
        <v>41799.730416667182</v>
      </c>
      <c r="R42" s="34">
        <f>('[1]01'!L42+'[1]02'!L42+'[1]03'!L42+'[1]07'!L42*9)/12</f>
        <v>1638198.0250000001</v>
      </c>
      <c r="S42" s="33">
        <f t="shared" si="1"/>
        <v>18720.331666667014</v>
      </c>
      <c r="U42" s="33"/>
      <c r="V42" s="33"/>
      <c r="W42" s="33"/>
      <c r="X42" s="34"/>
      <c r="Y42" s="33"/>
    </row>
    <row r="43" spans="1:25" s="41" customFormat="1" ht="18" customHeight="1">
      <c r="A43" s="42" t="s">
        <v>109</v>
      </c>
      <c r="B43" s="43" t="s">
        <v>110</v>
      </c>
      <c r="C43" s="42" t="s">
        <v>108</v>
      </c>
      <c r="D43" s="43" t="s">
        <v>111</v>
      </c>
      <c r="E43" s="43" t="s">
        <v>112</v>
      </c>
      <c r="F43" s="44">
        <v>341</v>
      </c>
      <c r="G43" s="43" t="s">
        <v>49</v>
      </c>
      <c r="H43" s="45">
        <v>2027472.8</v>
      </c>
      <c r="I43" s="46" t="s">
        <v>38</v>
      </c>
      <c r="J43" s="76" t="s">
        <v>75</v>
      </c>
      <c r="K43" s="74">
        <v>1</v>
      </c>
      <c r="L43" s="75">
        <v>2027472.8</v>
      </c>
      <c r="M43" s="75">
        <v>1656918.3566666672</v>
      </c>
      <c r="N43" s="33"/>
      <c r="O43" s="34">
        <v>1615118.62625</v>
      </c>
      <c r="P43" s="33">
        <f t="shared" si="0"/>
        <v>41799.730416667182</v>
      </c>
      <c r="R43" s="34">
        <f>('[1]01'!L43+'[1]02'!L43+'[1]03'!L43+'[1]07'!L43*9)/12</f>
        <v>1638198.0250000001</v>
      </c>
      <c r="S43" s="33">
        <f t="shared" si="1"/>
        <v>18720.331666667014</v>
      </c>
      <c r="U43" s="33"/>
      <c r="V43" s="33"/>
      <c r="W43" s="33"/>
      <c r="X43" s="34"/>
      <c r="Y43" s="33"/>
    </row>
    <row r="44" spans="1:25" ht="4.5" customHeight="1"/>
    <row r="45" spans="1:25" ht="13.5" customHeight="1">
      <c r="D45" s="68"/>
      <c r="E45" s="69"/>
      <c r="F45" s="70"/>
      <c r="G45" s="69"/>
      <c r="H45" s="71"/>
      <c r="L45" s="79"/>
      <c r="M45" s="79"/>
      <c r="N45" s="18"/>
    </row>
    <row r="46" spans="1:25" ht="5.25" customHeight="1"/>
    <row r="47" spans="1:25">
      <c r="L47" s="72"/>
    </row>
    <row r="48" spans="1:25">
      <c r="L48" s="72"/>
    </row>
  </sheetData>
  <mergeCells count="13">
    <mergeCell ref="K8:K9"/>
    <mergeCell ref="L8:L9"/>
    <mergeCell ref="M8:M9"/>
    <mergeCell ref="A4:L4"/>
    <mergeCell ref="A6:L6"/>
    <mergeCell ref="A8:A9"/>
    <mergeCell ref="B8:C8"/>
    <mergeCell ref="D8:E8"/>
    <mergeCell ref="F8:F9"/>
    <mergeCell ref="G8:G9"/>
    <mergeCell ref="H8:H9"/>
    <mergeCell ref="I8:I9"/>
    <mergeCell ref="J8:J9"/>
  </mergeCells>
  <printOptions horizontalCentered="1"/>
  <pageMargins left="0.59055118110236227" right="0.59055118110236227" top="1.1811023622047245" bottom="0.74803149606299213" header="0.31496062992125984" footer="0.31496062992125984"/>
  <pageSetup paperSize="9" scale="54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2022-11-24T11:53:21Z</dcterms:modified>
</cp:coreProperties>
</file>