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0800" activeTab="2"/>
  </bookViews>
  <sheets>
    <sheet name="Прил_1" sheetId="7" r:id="rId1"/>
    <sheet name="Прил_2" sheetId="6" r:id="rId2"/>
    <sheet name="Прил_3" sheetId="8" r:id="rId3"/>
    <sheet name="Прил_4" sheetId="9" r:id="rId4"/>
  </sheets>
  <externalReferences>
    <externalReference r:id="rId5"/>
  </externalReferences>
  <definedNames>
    <definedName name="_xlnm._FilterDatabase" localSheetId="1" hidden="1">Прил_2!$A$11:$J$39</definedName>
    <definedName name="_xlnm._FilterDatabase" localSheetId="2" hidden="1">Прил_3!$A$10:$J$14</definedName>
    <definedName name="_xlnm._FilterDatabase" localSheetId="3" hidden="1">Прил_4!$A$10:$J$14</definedName>
    <definedName name="_xlnm.Print_Titles" localSheetId="1">Прил_2!$9:$11</definedName>
    <definedName name="_xlnm.Print_Titles" localSheetId="2">Прил_3!$7:$10</definedName>
    <definedName name="_xlnm.Print_Titles" localSheetId="3">Прил_4!$8:$10</definedName>
    <definedName name="_xlnm.Print_Area" localSheetId="0">Прил_1!$A$1:$M$43</definedName>
    <definedName name="_xlnm.Print_Area" localSheetId="1">Прил_2!$A$1:$J$67</definedName>
    <definedName name="_xlnm.Print_Area" localSheetId="2">Прил_3!$A$1:$K$16</definedName>
    <definedName name="_xlnm.Print_Area" localSheetId="3">Прил_4!$A$1:$J$16</definedName>
  </definedNames>
  <calcPr calcId="125725"/>
</workbook>
</file>

<file path=xl/calcChain.xml><?xml version="1.0" encoding="utf-8"?>
<calcChain xmlns="http://schemas.openxmlformats.org/spreadsheetml/2006/main">
  <c r="L45" i="7"/>
  <c r="W43"/>
  <c r="X43" s="1"/>
  <c r="Q43"/>
  <c r="R43" s="1"/>
  <c r="P43"/>
  <c r="O43"/>
  <c r="W42"/>
  <c r="M42"/>
  <c r="W41"/>
  <c r="X41" s="1"/>
  <c r="Q41"/>
  <c r="R41" s="1"/>
  <c r="P41"/>
  <c r="O41"/>
  <c r="W40"/>
  <c r="X40" s="1"/>
  <c r="Q40"/>
  <c r="R40" s="1"/>
  <c r="P40"/>
  <c r="O40"/>
  <c r="W39"/>
  <c r="M39"/>
  <c r="F39"/>
  <c r="W38"/>
  <c r="X38" s="1"/>
  <c r="Q38"/>
  <c r="R38" s="1"/>
  <c r="P38"/>
  <c r="O38"/>
  <c r="W37"/>
  <c r="X37" s="1"/>
  <c r="Q37"/>
  <c r="R37" s="1"/>
  <c r="P37"/>
  <c r="O37"/>
  <c r="W36"/>
  <c r="M36"/>
  <c r="F36"/>
  <c r="W35"/>
  <c r="X35" s="1"/>
  <c r="Q35"/>
  <c r="R35" s="1"/>
  <c r="P35"/>
  <c r="O35"/>
  <c r="W34"/>
  <c r="M34"/>
  <c r="W33"/>
  <c r="X33" s="1"/>
  <c r="Q33"/>
  <c r="R33" s="1"/>
  <c r="P33"/>
  <c r="O33"/>
  <c r="W32"/>
  <c r="X32" s="1"/>
  <c r="Q32"/>
  <c r="R32" s="1"/>
  <c r="P32"/>
  <c r="O32"/>
  <c r="W31"/>
  <c r="X31" s="1"/>
  <c r="Q31"/>
  <c r="R31" s="1"/>
  <c r="P31"/>
  <c r="O31"/>
  <c r="W30"/>
  <c r="X30" s="1"/>
  <c r="Q30"/>
  <c r="R30" s="1"/>
  <c r="P30"/>
  <c r="O30"/>
  <c r="W29"/>
  <c r="X29" s="1"/>
  <c r="Q29"/>
  <c r="R29" s="1"/>
  <c r="P29"/>
  <c r="O29"/>
  <c r="W28"/>
  <c r="X28" s="1"/>
  <c r="Q28"/>
  <c r="R28" s="1"/>
  <c r="P28"/>
  <c r="O28"/>
  <c r="W27"/>
  <c r="X27" s="1"/>
  <c r="Q27"/>
  <c r="R27" s="1"/>
  <c r="P27"/>
  <c r="O27"/>
  <c r="W26"/>
  <c r="X26" s="1"/>
  <c r="Q26"/>
  <c r="R26" s="1"/>
  <c r="P26"/>
  <c r="O26"/>
  <c r="W25"/>
  <c r="X25" s="1"/>
  <c r="Q25"/>
  <c r="R25" s="1"/>
  <c r="P25"/>
  <c r="O25"/>
  <c r="W24"/>
  <c r="Q24"/>
  <c r="R24" s="1"/>
  <c r="M24"/>
  <c r="F24"/>
  <c r="W23"/>
  <c r="X23" s="1"/>
  <c r="Q23"/>
  <c r="R23" s="1"/>
  <c r="P23"/>
  <c r="O23"/>
  <c r="W22"/>
  <c r="X22" s="1"/>
  <c r="Q22"/>
  <c r="R22" s="1"/>
  <c r="P22"/>
  <c r="O22"/>
  <c r="W21"/>
  <c r="X21" s="1"/>
  <c r="Q21"/>
  <c r="R21" s="1"/>
  <c r="P21"/>
  <c r="O21"/>
  <c r="W20"/>
  <c r="X20" s="1"/>
  <c r="Q20"/>
  <c r="R20" s="1"/>
  <c r="P20"/>
  <c r="O20"/>
  <c r="W19"/>
  <c r="X19" s="1"/>
  <c r="Q19"/>
  <c r="P19"/>
  <c r="O19"/>
  <c r="W18"/>
  <c r="X18" s="1"/>
  <c r="Q18"/>
  <c r="R18" s="1"/>
  <c r="P18"/>
  <c r="O18"/>
  <c r="W17"/>
  <c r="X17" s="1"/>
  <c r="Q17"/>
  <c r="R17" s="1"/>
  <c r="P17"/>
  <c r="O17"/>
  <c r="W16"/>
  <c r="X16" s="1"/>
  <c r="Q16"/>
  <c r="R16" s="1"/>
  <c r="P16"/>
  <c r="O16"/>
  <c r="W15"/>
  <c r="Q15"/>
  <c r="M15"/>
  <c r="F15"/>
  <c r="W14"/>
  <c r="X14" s="1"/>
  <c r="Q14"/>
  <c r="R14" s="1"/>
  <c r="P14"/>
  <c r="O14"/>
  <c r="W13"/>
  <c r="X13" s="1"/>
  <c r="Q13"/>
  <c r="R13" s="1"/>
  <c r="P13"/>
  <c r="O13"/>
  <c r="W12"/>
  <c r="Q12"/>
  <c r="R12" s="1"/>
  <c r="M12"/>
  <c r="F12"/>
  <c r="W11"/>
  <c r="Q11"/>
  <c r="L11"/>
  <c r="M45" s="1"/>
  <c r="H11"/>
  <c r="F11"/>
  <c r="X24" l="1"/>
  <c r="X12"/>
  <c r="X39"/>
  <c r="X15"/>
  <c r="X42"/>
  <c r="X34"/>
  <c r="X36"/>
  <c r="M11"/>
  <c r="X11" s="1"/>
  <c r="R11"/>
  <c r="R15"/>
  <c r="U12"/>
  <c r="U13"/>
  <c r="U14"/>
  <c r="R19"/>
  <c r="U24"/>
  <c r="U25"/>
  <c r="U26"/>
  <c r="U27"/>
  <c r="U28"/>
  <c r="U29"/>
  <c r="U30"/>
  <c r="U31"/>
  <c r="U32"/>
  <c r="U33"/>
  <c r="U34"/>
  <c r="U35"/>
  <c r="U39"/>
  <c r="U40"/>
  <c r="U41"/>
  <c r="U42"/>
  <c r="U43"/>
  <c r="U11"/>
  <c r="U15"/>
  <c r="U16"/>
  <c r="U17"/>
  <c r="U18"/>
  <c r="U19"/>
  <c r="U20"/>
  <c r="U21"/>
  <c r="U22"/>
  <c r="U23"/>
  <c r="U36"/>
  <c r="U37"/>
  <c r="U38"/>
</calcChain>
</file>

<file path=xl/sharedStrings.xml><?xml version="1.0" encoding="utf-8"?>
<sst xmlns="http://schemas.openxmlformats.org/spreadsheetml/2006/main" count="728" uniqueCount="219">
  <si>
    <t>1</t>
  </si>
  <si>
    <t>к Дополнительному соглашению к Тарифному соглашению на 2022 год</t>
  </si>
  <si>
    <t>3</t>
  </si>
  <si>
    <t>4</t>
  </si>
  <si>
    <t>6</t>
  </si>
  <si>
    <t>7</t>
  </si>
  <si>
    <t>9</t>
  </si>
  <si>
    <t>10</t>
  </si>
  <si>
    <t>2</t>
  </si>
  <si>
    <t>5</t>
  </si>
  <si>
    <t>Тарифно-отчётная группа</t>
  </si>
  <si>
    <t>Медицинская услуга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</si>
  <si>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</si>
  <si>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</si>
  <si>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</si>
  <si>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r>
      <t>Тариф 
на единицу объёма</t>
    </r>
    <r>
      <rPr>
        <vertAlign val="superscript"/>
        <sz val="12"/>
        <rFont val="Cambria"/>
        <family val="1"/>
        <charset val="204"/>
      </rPr>
      <t>1</t>
    </r>
  </si>
  <si>
    <t>Примечание</t>
  </si>
  <si>
    <t>код</t>
  </si>
  <si>
    <t>наименование медицинской услуги/
тарифно-отчётной группы</t>
  </si>
  <si>
    <t>наименование</t>
  </si>
  <si>
    <t>взрослые</t>
  </si>
  <si>
    <t>дети</t>
  </si>
  <si>
    <t>8</t>
  </si>
  <si>
    <t>услуга</t>
  </si>
  <si>
    <t>ИЗМЕНЕНИЯ</t>
  </si>
  <si>
    <t>в приложение 2.4 "Тарифы на простые медицинские услуги "</t>
  </si>
  <si>
    <t>Раздел I. Отдельные диагностические (лабораторные) исследования, 
подлежащие оплате за единицу объёма медицинской помощи в соответствии с нормативами, установленными ТПОМС</t>
  </si>
  <si>
    <t>ИСКЛЮЧИТЬ с 01.09.2022:</t>
  </si>
  <si>
    <t>0407000</t>
  </si>
  <si>
    <t>КОМПЬЮТЕРНАЯ ТОМОГРАФИЯ (КТ)*</t>
  </si>
  <si>
    <t>0407020</t>
  </si>
  <si>
    <t>Компьютерная томография (КТ) с болюсным контрастированием</t>
  </si>
  <si>
    <t>A06.03.002.001</t>
  </si>
  <si>
    <t>КТ головы с контрастированием</t>
  </si>
  <si>
    <t>412</t>
  </si>
  <si>
    <t>с контрастом</t>
  </si>
  <si>
    <t>A06.03.002.005</t>
  </si>
  <si>
    <t>КТ лицевого отдела черепа с внутривенным болюсным контрастированием</t>
  </si>
  <si>
    <t>A06.03.021.002</t>
  </si>
  <si>
    <t xml:space="preserve">КТ верхней конечности с внутривенным болюсным контрастированием </t>
  </si>
  <si>
    <t>A06.03.036.002</t>
  </si>
  <si>
    <t>КТ нижней конечности с внутривенным болюсным контрастированием</t>
  </si>
  <si>
    <t xml:space="preserve">A06.03.036.003 </t>
  </si>
  <si>
    <t>КТ нижней конечности с внутривенным болюсным контрастированием, мультипланарной и трехмерной реконструкцией</t>
  </si>
  <si>
    <t>A06.03.058.003</t>
  </si>
  <si>
    <t>КТ позвоночника с внутривенным контрастированием (один отдел)</t>
  </si>
  <si>
    <t>A06.08.007.004</t>
  </si>
  <si>
    <t xml:space="preserve">КТ придаточных пазух носа с внутривенным болюсным контрастированием </t>
  </si>
  <si>
    <t>A06.08.009.002</t>
  </si>
  <si>
    <t>КТ шеи с внутривенным болюсным контрастированием</t>
  </si>
  <si>
    <t>A06.08.009.003</t>
  </si>
  <si>
    <t>КТ шеи с внутривенным болюсным контрастированием, мультипланарной и трехмерной реконструкцией</t>
  </si>
  <si>
    <t xml:space="preserve">A06.09.005.002 </t>
  </si>
  <si>
    <t>КТ органов грудной полости с внутривенным болюсным контрастированием</t>
  </si>
  <si>
    <t>A06.10.009.001</t>
  </si>
  <si>
    <t xml:space="preserve"> КТ сердца с контрастированием </t>
  </si>
  <si>
    <t xml:space="preserve">A06.12.001.001 </t>
  </si>
  <si>
    <t xml:space="preserve">КТ ангиография грудной аорты </t>
  </si>
  <si>
    <t>A06.12.001.002</t>
  </si>
  <si>
    <t xml:space="preserve">КТ  ангиография брюшной аорты </t>
  </si>
  <si>
    <t>A06.20.002.003</t>
  </si>
  <si>
    <t>КТ органов малого таза у женщин с контрастированием</t>
  </si>
  <si>
    <t xml:space="preserve">A06.21.003.002 </t>
  </si>
  <si>
    <t xml:space="preserve">Спиральная КТ органов таза у мужчин с внутривенным болюсным контрастированием </t>
  </si>
  <si>
    <t xml:space="preserve">A06.21.003.003 </t>
  </si>
  <si>
    <t>КТ органов таза у мужчин с контрастированием</t>
  </si>
  <si>
    <t>A06.23.004.001</t>
  </si>
  <si>
    <t xml:space="preserve">Компьютерно-томографическая перфузия головного мозга </t>
  </si>
  <si>
    <t>A06.23.004.002</t>
  </si>
  <si>
    <t>КТ  мягких тканей головы с контрастированием</t>
  </si>
  <si>
    <t>A06.23.004.006</t>
  </si>
  <si>
    <t xml:space="preserve">КТ головного мозга с внутривенным контрастированием </t>
  </si>
  <si>
    <t xml:space="preserve">A06.23.008 </t>
  </si>
  <si>
    <t xml:space="preserve">Компьютерно-томографическая цистернография </t>
  </si>
  <si>
    <t>A06.25.003.002</t>
  </si>
  <si>
    <t>КТ височной кости с внутривенным болюсным контрастированием</t>
  </si>
  <si>
    <t>A06.26.006.001</t>
  </si>
  <si>
    <t xml:space="preserve">КТ  глазницы с внутривенным болюсным контрастированием </t>
  </si>
  <si>
    <t>A06.30.005.002</t>
  </si>
  <si>
    <t xml:space="preserve">КТ органов брюшной полости и забрюшинного пространства с внутривенным болюсным контрастированием </t>
  </si>
  <si>
    <t>A06.30.005.003</t>
  </si>
  <si>
    <t xml:space="preserve">КТ органов брюшной полости с внутривенным болюсным контрастированием </t>
  </si>
  <si>
    <t>A06.30.005.004</t>
  </si>
  <si>
    <t>Спиральная КТ органов брюшной полости с внутривенным болюсным контрастированием, мультипланарной и трехмерной реконструкцией</t>
  </si>
  <si>
    <t>ВКЛЮЧИТЬ с 01.09.2022:</t>
  </si>
  <si>
    <t>Приложение № 2.2</t>
  </si>
  <si>
    <t>к Тарифному соглашению на 2022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</si>
  <si>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</si>
  <si>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Действует с 01.09.2022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</si>
  <si>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</si>
  <si>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</si>
  <si>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</si>
  <si>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</si>
  <si>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</si>
  <si>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</si>
  <si>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</si>
  <si>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</si>
  <si>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</si>
  <si>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</si>
  <si>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</si>
  <si>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</si>
  <si>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</si>
  <si>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</si>
  <si>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</si>
  <si>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</si>
  <si>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</si>
  <si>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</si>
  <si>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</si>
  <si>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</si>
  <si>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</si>
  <si>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</si>
  <si>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</si>
  <si>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</si>
  <si>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</si>
  <si>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</si>
  <si>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</si>
  <si>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</si>
  <si>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</si>
  <si>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</si>
  <si>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</si>
  <si>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</si>
  <si>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</si>
  <si>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</si>
  <si>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</si>
  <si>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</si>
  <si>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</si>
  <si>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</si>
  <si>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</si>
  <si>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</si>
  <si>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</si>
  <si>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</si>
  <si>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</si>
  <si>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</si>
  <si>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</si>
  <si>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</si>
  <si>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</si>
  <si>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</si>
  <si>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</si>
  <si>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</si>
  <si>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</si>
  <si>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</si>
  <si>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</si>
  <si>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</si>
  <si>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</si>
  <si>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</si>
  <si>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</si>
  <si>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</si>
  <si>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</si>
  <si>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</si>
  <si>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</si>
  <si>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</si>
  <si>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</si>
  <si>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</si>
  <si>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соответствует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</si>
  <si>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</si>
  <si>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</si>
  <si>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</si>
  <si>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</si>
  <si>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</si>
  <si>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</si>
  <si>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</si>
  <si>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</si>
  <si>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</si>
  <si>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</si>
  <si>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</si>
  <si>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</si>
  <si>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</si>
  <si>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</si>
  <si>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</si>
  <si>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</si>
  <si>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</si>
  <si>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</si>
  <si>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</si>
  <si>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</si>
  <si>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</si>
  <si>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</si>
  <si>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</si>
  <si>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</si>
  <si>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</si>
  <si>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</si>
  <si>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</si>
  <si>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</si>
  <si>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</si>
  <si>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</si>
  <si>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</si>
  <si>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</si>
  <si>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</si>
  <si>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</si>
  <si>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</si>
  <si>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</si>
  <si>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Приложение №2</t>
  </si>
  <si>
    <t>Приложение №1</t>
  </si>
  <si>
    <t>от 26.09.2022 № 9/2022</t>
  </si>
  <si>
    <t>Раздел II. Простые медицинские услуги, 
подлежащие оплате за единицу объёма медицинской помощи согласно решению Комиссии</t>
  </si>
  <si>
    <t>0400000</t>
  </si>
  <si>
    <t>ЛУЧЕВАЯ ДИАГНОСТИКА</t>
  </si>
  <si>
    <t>0408000</t>
  </si>
  <si>
    <t>РАДИОНУКЛИДНАЯ ДИАГНОСТИКА</t>
  </si>
  <si>
    <t>000</t>
  </si>
  <si>
    <t>без уточнений</t>
  </si>
  <si>
    <t>990</t>
  </si>
  <si>
    <t>1200000</t>
  </si>
  <si>
    <t>ФИЗИОТЕРАПИЯ</t>
  </si>
  <si>
    <t>_____________________________________________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</si>
  <si>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</si>
  <si>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 
на единицу объёма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</si>
  <si>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</si>
  <si>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</si>
  <si>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1201010</t>
  </si>
  <si>
    <t>ФИЗИОТЕРАПИЯ ПРИ ЛЕЧЕНИИ ДЕРМАТОЗОВ</t>
  </si>
  <si>
    <t>Приложение №3</t>
  </si>
  <si>
    <t>Приложение №4</t>
  </si>
  <si>
    <t>А07.06.005</t>
  </si>
  <si>
    <t>А24.01.005.001</t>
  </si>
  <si>
    <t>Криотерапия общая (криокамера)</t>
  </si>
  <si>
    <t>212</t>
  </si>
  <si>
    <t>ВКЛЮЧИТЬ с 01.10.2022:</t>
  </si>
  <si>
    <t>в рамках заключенных договоров между МО</t>
  </si>
  <si>
    <t>Сцинтиграфия сторожевых лимфатических узлов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</si>
</sst>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#,##0.0000"/>
    <numFmt numFmtId="168" formatCode="0.0000"/>
  </numFmts>
  <fonts count="48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color theme="3" tint="0.39997558519241921"/>
      <name val="Cambria"/>
      <family val="1"/>
      <charset val="204"/>
      <scheme val="major"/>
    </font>
    <font>
      <sz val="12"/>
      <name val="Cambria"/>
      <family val="1"/>
      <charset val="204"/>
    </font>
    <font>
      <vertAlign val="superscript"/>
      <sz val="12"/>
      <name val="Cambria"/>
      <family val="1"/>
      <charset val="204"/>
    </font>
    <font>
      <sz val="12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b/>
      <sz val="12"/>
      <name val="Cambria"/>
      <family val="1"/>
      <charset val="204"/>
    </font>
    <font>
      <sz val="11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0" tint="-0.249977111117893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b/>
      <sz val="11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vertAlign val="superscript"/>
      <sz val="12"/>
      <color indexed="8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3">
    <xf numFmtId="0" fontId="0" fillId="0" borderId="0"/>
    <xf numFmtId="0" fontId="6" fillId="0" borderId="0"/>
    <xf numFmtId="0" fontId="9" fillId="0" borderId="0"/>
    <xf numFmtId="0" fontId="11" fillId="0" borderId="0"/>
    <xf numFmtId="0" fontId="11" fillId="0" borderId="0"/>
    <xf numFmtId="164" fontId="12" fillId="0" borderId="0" applyFont="0" applyFill="0" applyBorder="0" applyAlignment="0" applyProtection="0"/>
    <xf numFmtId="0" fontId="9" fillId="0" borderId="0"/>
    <xf numFmtId="0" fontId="9" fillId="0" borderId="0">
      <alignment vertical="top"/>
    </xf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12" fillId="0" borderId="0">
      <alignment vertical="top"/>
    </xf>
    <xf numFmtId="0" fontId="6" fillId="0" borderId="0"/>
    <xf numFmtId="0" fontId="12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4" fillId="0" borderId="0">
      <alignment vertical="top"/>
    </xf>
    <xf numFmtId="0" fontId="13" fillId="0" borderId="0"/>
    <xf numFmtId="0" fontId="12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>
      <alignment vertical="top"/>
    </xf>
    <xf numFmtId="0" fontId="12" fillId="0" borderId="0">
      <alignment vertical="top"/>
    </xf>
    <xf numFmtId="0" fontId="9" fillId="0" borderId="0"/>
    <xf numFmtId="9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1">
    <xf numFmtId="0" fontId="0" fillId="0" borderId="0" xfId="0"/>
    <xf numFmtId="0" fontId="5" fillId="0" borderId="0" xfId="0" applyFont="1" applyFill="1" applyAlignment="1">
      <alignment horizontal="right" vertical="top"/>
    </xf>
    <xf numFmtId="0" fontId="8" fillId="0" borderId="0" xfId="0" applyFont="1" applyAlignment="1">
      <alignment horizontal="right"/>
    </xf>
    <xf numFmtId="0" fontId="19" fillId="0" borderId="0" xfId="0" applyFont="1"/>
    <xf numFmtId="0" fontId="20" fillId="2" borderId="3" xfId="3" applyFont="1" applyFill="1" applyBorder="1" applyAlignment="1">
      <alignment horizontal="center" vertical="center" wrapText="1"/>
    </xf>
    <xf numFmtId="0" fontId="22" fillId="0" borderId="0" xfId="0" applyFont="1"/>
    <xf numFmtId="0" fontId="19" fillId="0" borderId="0" xfId="0" applyFont="1" applyFill="1"/>
    <xf numFmtId="49" fontId="19" fillId="0" borderId="0" xfId="0" applyNumberFormat="1" applyFont="1"/>
    <xf numFmtId="0" fontId="19" fillId="0" borderId="0" xfId="0" applyFont="1" applyAlignment="1">
      <alignment horizontal="center"/>
    </xf>
    <xf numFmtId="49" fontId="17" fillId="2" borderId="3" xfId="129" applyNumberFormat="1" applyFont="1" applyFill="1" applyBorder="1" applyAlignment="1">
      <alignment horizontal="center" vertical="center" wrapText="1"/>
    </xf>
    <xf numFmtId="0" fontId="17" fillId="2" borderId="3" xfId="129" applyNumberFormat="1" applyFont="1" applyFill="1" applyBorder="1" applyAlignment="1">
      <alignment horizontal="center" vertical="center" wrapText="1"/>
    </xf>
    <xf numFmtId="49" fontId="21" fillId="0" borderId="3" xfId="129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49" fontId="23" fillId="3" borderId="1" xfId="102" applyNumberFormat="1" applyFont="1" applyFill="1" applyBorder="1" applyAlignment="1">
      <alignment horizontal="center" vertical="center"/>
    </xf>
    <xf numFmtId="49" fontId="23" fillId="3" borderId="6" xfId="102" applyNumberFormat="1" applyFont="1" applyFill="1" applyBorder="1" applyAlignment="1">
      <alignment vertical="center" wrapText="1"/>
    </xf>
    <xf numFmtId="49" fontId="23" fillId="3" borderId="1" xfId="102" applyNumberFormat="1" applyFont="1" applyFill="1" applyBorder="1" applyAlignment="1">
      <alignment vertical="center"/>
    </xf>
    <xf numFmtId="49" fontId="24" fillId="3" borderId="2" xfId="102" applyNumberFormat="1" applyFont="1" applyFill="1" applyBorder="1" applyAlignment="1">
      <alignment vertical="center" wrapText="1"/>
    </xf>
    <xf numFmtId="49" fontId="25" fillId="0" borderId="3" xfId="102" applyNumberFormat="1" applyFont="1" applyFill="1" applyBorder="1" applyAlignment="1">
      <alignment horizontal="center" vertical="center" wrapText="1"/>
    </xf>
    <xf numFmtId="0" fontId="25" fillId="0" borderId="3" xfId="102" applyFont="1" applyFill="1" applyBorder="1" applyAlignment="1">
      <alignment horizontal="left" vertical="center" wrapText="1"/>
    </xf>
    <xf numFmtId="0" fontId="10" fillId="0" borderId="3" xfId="102" applyFont="1" applyFill="1" applyBorder="1" applyAlignment="1">
      <alignment horizontal="left" vertical="center" wrapText="1"/>
    </xf>
    <xf numFmtId="0" fontId="25" fillId="0" borderId="3" xfId="102" applyFont="1" applyFill="1" applyBorder="1" applyAlignment="1">
      <alignment horizontal="center" vertical="center" wrapText="1"/>
    </xf>
    <xf numFmtId="4" fontId="24" fillId="0" borderId="3" xfId="102" applyNumberFormat="1" applyFont="1" applyFill="1" applyBorder="1" applyAlignment="1">
      <alignment vertical="center" wrapText="1"/>
    </xf>
    <xf numFmtId="49" fontId="25" fillId="0" borderId="3" xfId="94" applyNumberFormat="1" applyFont="1" applyFill="1" applyBorder="1" applyAlignment="1">
      <alignment horizontal="center" vertical="center" wrapText="1"/>
    </xf>
    <xf numFmtId="0" fontId="25" fillId="0" borderId="3" xfId="94" applyFont="1" applyFill="1" applyBorder="1" applyAlignment="1">
      <alignment horizontal="left" vertical="center" wrapText="1"/>
    </xf>
    <xf numFmtId="0" fontId="10" fillId="0" borderId="3" xfId="94" applyFont="1" applyFill="1" applyBorder="1" applyAlignment="1">
      <alignment horizontal="left" vertical="center" wrapText="1"/>
    </xf>
    <xf numFmtId="0" fontId="25" fillId="0" borderId="3" xfId="94" applyFont="1" applyFill="1" applyBorder="1" applyAlignment="1">
      <alignment horizontal="center" vertical="center" wrapText="1"/>
    </xf>
    <xf numFmtId="4" fontId="24" fillId="0" borderId="3" xfId="94" applyNumberFormat="1" applyFont="1" applyFill="1" applyBorder="1" applyAlignment="1">
      <alignment vertical="center" wrapText="1"/>
    </xf>
    <xf numFmtId="0" fontId="8" fillId="0" borderId="0" xfId="19" applyFont="1"/>
    <xf numFmtId="49" fontId="8" fillId="0" borderId="0" xfId="19" applyNumberFormat="1" applyFont="1"/>
    <xf numFmtId="0" fontId="7" fillId="0" borderId="0" xfId="19" applyFont="1" applyAlignment="1">
      <alignment horizontal="right"/>
    </xf>
    <xf numFmtId="0" fontId="8" fillId="0" borderId="0" xfId="0" applyFont="1"/>
    <xf numFmtId="167" fontId="8" fillId="0" borderId="0" xfId="0" applyNumberFormat="1" applyFont="1"/>
    <xf numFmtId="0" fontId="8" fillId="0" borderId="0" xfId="19" applyFont="1" applyAlignment="1">
      <alignment horizontal="right"/>
    </xf>
    <xf numFmtId="0" fontId="8" fillId="0" borderId="0" xfId="49" applyFont="1" applyBorder="1"/>
    <xf numFmtId="0" fontId="8" fillId="0" borderId="0" xfId="47" applyFont="1" applyBorder="1"/>
    <xf numFmtId="167" fontId="8" fillId="0" borderId="0" xfId="47" applyNumberFormat="1" applyFont="1" applyBorder="1"/>
    <xf numFmtId="0" fontId="28" fillId="0" borderId="0" xfId="49" applyFont="1" applyBorder="1"/>
    <xf numFmtId="0" fontId="28" fillId="0" borderId="0" xfId="47" applyFont="1" applyBorder="1"/>
    <xf numFmtId="167" fontId="28" fillId="0" borderId="0" xfId="47" applyNumberFormat="1" applyFont="1" applyBorder="1"/>
    <xf numFmtId="0" fontId="29" fillId="0" borderId="0" xfId="19" applyFont="1"/>
    <xf numFmtId="49" fontId="29" fillId="0" borderId="0" xfId="19" applyNumberFormat="1" applyFont="1"/>
    <xf numFmtId="0" fontId="29" fillId="0" borderId="0" xfId="0" applyFont="1"/>
    <xf numFmtId="167" fontId="29" fillId="0" borderId="0" xfId="0" applyNumberFormat="1" applyFont="1"/>
    <xf numFmtId="0" fontId="0" fillId="0" borderId="0" xfId="0" applyAlignment="1">
      <alignment vertical="center"/>
    </xf>
    <xf numFmtId="0" fontId="29" fillId="0" borderId="0" xfId="16" applyFont="1"/>
    <xf numFmtId="49" fontId="29" fillId="0" borderId="0" xfId="16" applyNumberFormat="1" applyFont="1"/>
    <xf numFmtId="0" fontId="29" fillId="0" borderId="0" xfId="13" applyFont="1"/>
    <xf numFmtId="167" fontId="29" fillId="0" borderId="0" xfId="13" applyNumberFormat="1" applyFont="1"/>
    <xf numFmtId="0" fontId="31" fillId="0" borderId="0" xfId="13" applyFont="1"/>
    <xf numFmtId="167" fontId="31" fillId="0" borderId="0" xfId="13" applyNumberFormat="1" applyFont="1"/>
    <xf numFmtId="0" fontId="31" fillId="0" borderId="0" xfId="16" applyFont="1"/>
    <xf numFmtId="0" fontId="31" fillId="2" borderId="3" xfId="16" applyFont="1" applyFill="1" applyBorder="1" applyAlignment="1">
      <alignment horizontal="center" vertical="center" wrapText="1"/>
    </xf>
    <xf numFmtId="49" fontId="31" fillId="2" borderId="3" xfId="16" applyNumberFormat="1" applyFont="1" applyFill="1" applyBorder="1" applyAlignment="1">
      <alignment horizontal="center" vertical="center" wrapText="1"/>
    </xf>
    <xf numFmtId="0" fontId="31" fillId="2" borderId="4" xfId="16" applyFont="1" applyFill="1" applyBorder="1" applyAlignment="1">
      <alignment horizontal="center" vertical="center" wrapText="1"/>
    </xf>
    <xf numFmtId="49" fontId="33" fillId="0" borderId="3" xfId="16" applyNumberFormat="1" applyFont="1" applyFill="1" applyBorder="1" applyAlignment="1">
      <alignment horizontal="center" vertical="center" wrapText="1"/>
    </xf>
    <xf numFmtId="0" fontId="33" fillId="0" borderId="3" xfId="16" applyFont="1" applyFill="1" applyBorder="1" applyAlignment="1">
      <alignment horizontal="center" vertical="center" wrapText="1"/>
    </xf>
    <xf numFmtId="49" fontId="33" fillId="0" borderId="3" xfId="13" applyNumberFormat="1" applyFont="1" applyFill="1" applyBorder="1" applyAlignment="1">
      <alignment horizontal="center" vertical="center" wrapText="1"/>
    </xf>
    <xf numFmtId="0" fontId="33" fillId="0" borderId="0" xfId="13" applyFont="1"/>
    <xf numFmtId="167" fontId="33" fillId="0" borderId="0" xfId="13" applyNumberFormat="1" applyFont="1"/>
    <xf numFmtId="0" fontId="33" fillId="0" borderId="0" xfId="16" applyFont="1"/>
    <xf numFmtId="49" fontId="34" fillId="4" borderId="3" xfId="13" applyNumberFormat="1" applyFont="1" applyFill="1" applyBorder="1" applyAlignment="1">
      <alignment horizontal="center" vertical="center"/>
    </xf>
    <xf numFmtId="0" fontId="34" fillId="4" borderId="3" xfId="13" applyFont="1" applyFill="1" applyBorder="1" applyAlignment="1">
      <alignment vertical="center"/>
    </xf>
    <xf numFmtId="3" fontId="34" fillId="4" borderId="3" xfId="13" applyNumberFormat="1" applyFont="1" applyFill="1" applyBorder="1" applyAlignment="1">
      <alignment horizontal="center" vertical="center"/>
    </xf>
    <xf numFmtId="0" fontId="35" fillId="4" borderId="3" xfId="13" applyFont="1" applyFill="1" applyBorder="1" applyAlignment="1">
      <alignment horizontal="center" vertical="center"/>
    </xf>
    <xf numFmtId="4" fontId="34" fillId="4" borderId="3" xfId="13" applyNumberFormat="1" applyFont="1" applyFill="1" applyBorder="1" applyAlignment="1">
      <alignment horizontal="center" vertical="center"/>
    </xf>
    <xf numFmtId="168" fontId="36" fillId="4" borderId="3" xfId="13" applyNumberFormat="1" applyFont="1" applyFill="1" applyBorder="1" applyAlignment="1">
      <alignment horizontal="center" vertical="center"/>
    </xf>
    <xf numFmtId="4" fontId="31" fillId="0" borderId="0" xfId="13" applyNumberFormat="1" applyFont="1" applyAlignment="1">
      <alignment vertical="center"/>
    </xf>
    <xf numFmtId="167" fontId="31" fillId="0" borderId="0" xfId="13" applyNumberFormat="1" applyFont="1" applyAlignment="1">
      <alignment vertical="center"/>
    </xf>
    <xf numFmtId="0" fontId="31" fillId="0" borderId="0" xfId="13" applyFont="1" applyAlignment="1">
      <alignment vertical="center"/>
    </xf>
    <xf numFmtId="4" fontId="37" fillId="0" borderId="0" xfId="13" applyNumberFormat="1" applyFont="1" applyFill="1" applyAlignment="1">
      <alignment vertical="center"/>
    </xf>
    <xf numFmtId="49" fontId="34" fillId="4" borderId="3" xfId="16" applyNumberFormat="1" applyFont="1" applyFill="1" applyBorder="1" applyAlignment="1">
      <alignment horizontal="center" vertical="center"/>
    </xf>
    <xf numFmtId="0" fontId="34" fillId="4" borderId="3" xfId="16" applyFont="1" applyFill="1" applyBorder="1" applyAlignment="1">
      <alignment vertical="center"/>
    </xf>
    <xf numFmtId="0" fontId="35" fillId="4" borderId="3" xfId="16" applyFont="1" applyFill="1" applyBorder="1" applyAlignment="1">
      <alignment horizontal="center" vertical="center"/>
    </xf>
    <xf numFmtId="3" fontId="34" fillId="4" borderId="3" xfId="16" applyNumberFormat="1" applyFont="1" applyFill="1" applyBorder="1" applyAlignment="1">
      <alignment horizontal="center" vertical="center"/>
    </xf>
    <xf numFmtId="4" fontId="34" fillId="4" borderId="3" xfId="16" applyNumberFormat="1" applyFont="1" applyFill="1" applyBorder="1" applyAlignment="1">
      <alignment horizontal="center" vertical="center"/>
    </xf>
    <xf numFmtId="168" fontId="36" fillId="4" borderId="3" xfId="16" applyNumberFormat="1" applyFont="1" applyFill="1" applyBorder="1" applyAlignment="1">
      <alignment horizontal="center" vertical="center"/>
    </xf>
    <xf numFmtId="0" fontId="31" fillId="0" borderId="0" xfId="16" applyFont="1" applyAlignment="1">
      <alignment vertical="center"/>
    </xf>
    <xf numFmtId="49" fontId="10" fillId="0" borderId="3" xfId="16" applyNumberFormat="1" applyFont="1" applyBorder="1" applyAlignment="1">
      <alignment horizontal="center" vertical="center"/>
    </xf>
    <xf numFmtId="0" fontId="10" fillId="0" borderId="3" xfId="16" applyFont="1" applyBorder="1" applyAlignment="1">
      <alignment vertical="center"/>
    </xf>
    <xf numFmtId="3" fontId="10" fillId="0" borderId="3" xfId="16" applyNumberFormat="1" applyFont="1" applyBorder="1" applyAlignment="1">
      <alignment horizontal="center" vertical="center"/>
    </xf>
    <xf numFmtId="4" fontId="10" fillId="0" borderId="3" xfId="16" applyNumberFormat="1" applyFont="1" applyBorder="1" applyAlignment="1">
      <alignment horizontal="center" vertical="center"/>
    </xf>
    <xf numFmtId="0" fontId="38" fillId="0" borderId="3" xfId="16" applyFont="1" applyBorder="1" applyAlignment="1">
      <alignment horizontal="center" vertical="center"/>
    </xf>
    <xf numFmtId="0" fontId="39" fillId="0" borderId="3" xfId="10" applyFont="1" applyBorder="1" applyAlignment="1">
      <alignment horizontal="center" vertical="center"/>
    </xf>
    <xf numFmtId="168" fontId="10" fillId="0" borderId="3" xfId="10" applyNumberFormat="1" applyFont="1" applyBorder="1" applyAlignment="1">
      <alignment horizontal="center" vertical="center"/>
    </xf>
    <xf numFmtId="4" fontId="10" fillId="0" borderId="3" xfId="10" applyNumberFormat="1" applyFont="1" applyBorder="1" applyAlignment="1">
      <alignment horizontal="center" vertical="center"/>
    </xf>
    <xf numFmtId="4" fontId="10" fillId="0" borderId="3" xfId="13" applyNumberFormat="1" applyFont="1" applyBorder="1" applyAlignment="1">
      <alignment horizontal="center" vertical="center"/>
    </xf>
    <xf numFmtId="167" fontId="31" fillId="0" borderId="0" xfId="13" applyNumberFormat="1" applyFont="1" applyFill="1" applyAlignment="1">
      <alignment vertical="center"/>
    </xf>
    <xf numFmtId="49" fontId="40" fillId="4" borderId="3" xfId="16" applyNumberFormat="1" applyFont="1" applyFill="1" applyBorder="1" applyAlignment="1">
      <alignment horizontal="center" vertical="center"/>
    </xf>
    <xf numFmtId="0" fontId="40" fillId="4" borderId="3" xfId="16" applyFont="1" applyFill="1" applyBorder="1" applyAlignment="1">
      <alignment vertical="center"/>
    </xf>
    <xf numFmtId="0" fontId="36" fillId="4" borderId="3" xfId="16" applyFont="1" applyFill="1" applyBorder="1" applyAlignment="1">
      <alignment horizontal="center" vertical="center"/>
    </xf>
    <xf numFmtId="3" fontId="40" fillId="4" borderId="3" xfId="16" applyNumberFormat="1" applyFont="1" applyFill="1" applyBorder="1" applyAlignment="1">
      <alignment horizontal="center" vertical="center"/>
    </xf>
    <xf numFmtId="0" fontId="36" fillId="4" borderId="3" xfId="10" applyFont="1" applyFill="1" applyBorder="1" applyAlignment="1">
      <alignment horizontal="center" vertical="center"/>
    </xf>
    <xf numFmtId="168" fontId="36" fillId="4" borderId="3" xfId="10" applyNumberFormat="1" applyFont="1" applyFill="1" applyBorder="1" applyAlignment="1">
      <alignment horizontal="center" vertical="center"/>
    </xf>
    <xf numFmtId="4" fontId="34" fillId="4" borderId="3" xfId="10" applyNumberFormat="1" applyFont="1" applyFill="1" applyBorder="1" applyAlignment="1">
      <alignment horizontal="center" vertical="center"/>
    </xf>
    <xf numFmtId="3" fontId="10" fillId="0" borderId="3" xfId="16" applyNumberFormat="1" applyFont="1" applyFill="1" applyBorder="1" applyAlignment="1">
      <alignment horizontal="center" vertical="center"/>
    </xf>
    <xf numFmtId="168" fontId="10" fillId="0" borderId="3" xfId="10" applyNumberFormat="1" applyFont="1" applyFill="1" applyBorder="1" applyAlignment="1">
      <alignment horizontal="center" vertical="center"/>
    </xf>
    <xf numFmtId="4" fontId="10" fillId="0" borderId="3" xfId="10" applyNumberFormat="1" applyFont="1" applyFill="1" applyBorder="1" applyAlignment="1">
      <alignment horizontal="center" vertical="center"/>
    </xf>
    <xf numFmtId="167" fontId="41" fillId="0" borderId="0" xfId="13" applyNumberFormat="1" applyFont="1" applyFill="1" applyAlignment="1">
      <alignment vertical="center"/>
    </xf>
    <xf numFmtId="167" fontId="10" fillId="0" borderId="0" xfId="13" applyNumberFormat="1" applyFont="1" applyFill="1" applyAlignment="1">
      <alignment vertical="center"/>
    </xf>
    <xf numFmtId="49" fontId="10" fillId="0" borderId="3" xfId="16" applyNumberFormat="1" applyFont="1" applyFill="1" applyBorder="1" applyAlignment="1">
      <alignment horizontal="center" vertical="center"/>
    </xf>
    <xf numFmtId="0" fontId="10" fillId="0" borderId="3" xfId="16" applyFont="1" applyFill="1" applyBorder="1" applyAlignment="1">
      <alignment vertical="center"/>
    </xf>
    <xf numFmtId="4" fontId="10" fillId="0" borderId="3" xfId="16" applyNumberFormat="1" applyFont="1" applyFill="1" applyBorder="1" applyAlignment="1">
      <alignment horizontal="center" vertical="center"/>
    </xf>
    <xf numFmtId="0" fontId="38" fillId="0" borderId="3" xfId="16" applyFont="1" applyFill="1" applyBorder="1" applyAlignment="1">
      <alignment horizontal="center" vertical="center"/>
    </xf>
    <xf numFmtId="0" fontId="42" fillId="0" borderId="3" xfId="10" applyFont="1" applyFill="1" applyBorder="1" applyAlignment="1">
      <alignment horizontal="center" vertical="center"/>
    </xf>
    <xf numFmtId="4" fontId="31" fillId="0" borderId="0" xfId="13" applyNumberFormat="1" applyFont="1" applyFill="1" applyAlignment="1">
      <alignment vertical="center"/>
    </xf>
    <xf numFmtId="0" fontId="31" fillId="0" borderId="0" xfId="13" applyFont="1" applyFill="1" applyAlignment="1">
      <alignment vertical="center"/>
    </xf>
    <xf numFmtId="0" fontId="31" fillId="0" borderId="0" xfId="16" applyFont="1" applyFill="1" applyAlignment="1">
      <alignment vertical="center"/>
    </xf>
    <xf numFmtId="0" fontId="42" fillId="0" borderId="3" xfId="10" applyFont="1" applyBorder="1" applyAlignment="1">
      <alignment horizontal="center" vertical="center"/>
    </xf>
    <xf numFmtId="0" fontId="37" fillId="0" borderId="0" xfId="13" applyFont="1" applyFill="1" applyAlignment="1">
      <alignment vertical="center"/>
    </xf>
    <xf numFmtId="0" fontId="42" fillId="0" borderId="3" xfId="16" applyFont="1" applyBorder="1" applyAlignment="1">
      <alignment horizontal="center" vertical="center"/>
    </xf>
    <xf numFmtId="49" fontId="31" fillId="0" borderId="0" xfId="16" applyNumberFormat="1" applyFont="1"/>
    <xf numFmtId="0" fontId="31" fillId="0" borderId="9" xfId="16" applyFont="1" applyBorder="1"/>
    <xf numFmtId="3" fontId="31" fillId="0" borderId="9" xfId="16" applyNumberFormat="1" applyFont="1" applyBorder="1"/>
    <xf numFmtId="0" fontId="43" fillId="0" borderId="0" xfId="16" applyFont="1"/>
    <xf numFmtId="4" fontId="31" fillId="0" borderId="0" xfId="13" applyNumberFormat="1" applyFont="1"/>
    <xf numFmtId="4" fontId="31" fillId="0" borderId="0" xfId="16" applyNumberFormat="1" applyFont="1"/>
    <xf numFmtId="0" fontId="1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/>
    </xf>
    <xf numFmtId="49" fontId="29" fillId="0" borderId="0" xfId="0" applyNumberFormat="1" applyFont="1" applyAlignment="1">
      <alignment horizontal="right"/>
    </xf>
    <xf numFmtId="0" fontId="8" fillId="0" borderId="0" xfId="133" applyFont="1" applyBorder="1" applyAlignment="1">
      <alignment horizontal="center"/>
    </xf>
    <xf numFmtId="0" fontId="8" fillId="0" borderId="0" xfId="133" applyFont="1" applyBorder="1"/>
    <xf numFmtId="49" fontId="16" fillId="0" borderId="0" xfId="0" applyNumberFormat="1" applyFont="1" applyAlignment="1">
      <alignment horizontal="center" vertical="center" wrapText="1"/>
    </xf>
    <xf numFmtId="49" fontId="17" fillId="2" borderId="3" xfId="134" applyNumberFormat="1" applyFont="1" applyFill="1" applyBorder="1" applyAlignment="1">
      <alignment horizontal="center" vertical="center" wrapText="1"/>
    </xf>
    <xf numFmtId="0" fontId="17" fillId="2" borderId="3" xfId="134" applyNumberFormat="1" applyFont="1" applyFill="1" applyBorder="1" applyAlignment="1">
      <alignment horizontal="center" vertical="center" wrapText="1"/>
    </xf>
    <xf numFmtId="49" fontId="21" fillId="0" borderId="3" xfId="134" applyNumberFormat="1" applyFont="1" applyFill="1" applyBorder="1" applyAlignment="1">
      <alignment horizontal="center" vertical="center" wrapText="1"/>
    </xf>
    <xf numFmtId="49" fontId="23" fillId="3" borderId="1" xfId="135" applyNumberFormat="1" applyFont="1" applyFill="1" applyBorder="1" applyAlignment="1">
      <alignment horizontal="center" vertical="center"/>
    </xf>
    <xf numFmtId="49" fontId="23" fillId="3" borderId="6" xfId="135" applyNumberFormat="1" applyFont="1" applyFill="1" applyBorder="1" applyAlignment="1">
      <alignment vertical="center" wrapText="1"/>
    </xf>
    <xf numFmtId="49" fontId="23" fillId="3" borderId="1" xfId="135" applyNumberFormat="1" applyFont="1" applyFill="1" applyBorder="1" applyAlignment="1">
      <alignment vertical="center"/>
    </xf>
    <xf numFmtId="49" fontId="24" fillId="3" borderId="2" xfId="135" applyNumberFormat="1" applyFont="1" applyFill="1" applyBorder="1" applyAlignment="1">
      <alignment vertical="center" wrapText="1"/>
    </xf>
    <xf numFmtId="49" fontId="44" fillId="3" borderId="1" xfId="136" applyNumberFormat="1" applyFont="1" applyFill="1" applyBorder="1" applyAlignment="1">
      <alignment horizontal="center" vertical="center"/>
    </xf>
    <xf numFmtId="49" fontId="44" fillId="3" borderId="6" xfId="136" applyNumberFormat="1" applyFont="1" applyFill="1" applyBorder="1" applyAlignment="1">
      <alignment vertical="center" wrapText="1"/>
    </xf>
    <xf numFmtId="49" fontId="44" fillId="3" borderId="1" xfId="136" applyNumberFormat="1" applyFont="1" applyFill="1" applyBorder="1" applyAlignment="1">
      <alignment vertical="center"/>
    </xf>
    <xf numFmtId="49" fontId="45" fillId="3" borderId="2" xfId="136" applyNumberFormat="1" applyFont="1" applyFill="1" applyBorder="1" applyAlignment="1">
      <alignment vertical="center" wrapText="1"/>
    </xf>
    <xf numFmtId="49" fontId="46" fillId="0" borderId="3" xfId="136" applyNumberFormat="1" applyFont="1" applyFill="1" applyBorder="1" applyAlignment="1">
      <alignment horizontal="center" vertical="center" wrapText="1"/>
    </xf>
    <xf numFmtId="0" fontId="46" fillId="0" borderId="3" xfId="136" applyFont="1" applyFill="1" applyBorder="1" applyAlignment="1">
      <alignment horizontal="left" vertical="center" wrapText="1"/>
    </xf>
    <xf numFmtId="0" fontId="31" fillId="0" borderId="3" xfId="136" applyFont="1" applyFill="1" applyBorder="1" applyAlignment="1">
      <alignment horizontal="left" vertical="center" wrapText="1"/>
    </xf>
    <xf numFmtId="0" fontId="46" fillId="0" borderId="3" xfId="136" applyFont="1" applyFill="1" applyBorder="1" applyAlignment="1">
      <alignment horizontal="center" vertical="center" wrapText="1"/>
    </xf>
    <xf numFmtId="4" fontId="45" fillId="0" borderId="3" xfId="136" applyNumberFormat="1" applyFont="1" applyFill="1" applyBorder="1" applyAlignment="1">
      <alignment vertical="center" wrapText="1"/>
    </xf>
    <xf numFmtId="49" fontId="23" fillId="3" borderId="1" xfId="134" applyNumberFormat="1" applyFont="1" applyFill="1" applyBorder="1" applyAlignment="1">
      <alignment vertical="center"/>
    </xf>
    <xf numFmtId="49" fontId="23" fillId="3" borderId="6" xfId="134" applyNumberFormat="1" applyFont="1" applyFill="1" applyBorder="1" applyAlignment="1">
      <alignment vertical="center"/>
    </xf>
    <xf numFmtId="49" fontId="0" fillId="0" borderId="0" xfId="0" applyNumberFormat="1" applyAlignment="1">
      <alignment horizontal="center"/>
    </xf>
    <xf numFmtId="0" fontId="8" fillId="0" borderId="0" xfId="138" applyFont="1" applyBorder="1"/>
    <xf numFmtId="49" fontId="8" fillId="0" borderId="0" xfId="138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center"/>
    </xf>
    <xf numFmtId="49" fontId="23" fillId="3" borderId="3" xfId="134" applyNumberFormat="1" applyFont="1" applyFill="1" applyBorder="1" applyAlignment="1">
      <alignment horizontal="center" vertical="center"/>
    </xf>
    <xf numFmtId="49" fontId="23" fillId="3" borderId="1" xfId="134" applyNumberFormat="1" applyFont="1" applyFill="1" applyBorder="1" applyAlignment="1">
      <alignment vertical="center" wrapText="1"/>
    </xf>
    <xf numFmtId="49" fontId="24" fillId="3" borderId="6" xfId="134" applyNumberFormat="1" applyFont="1" applyFill="1" applyBorder="1" applyAlignment="1">
      <alignment vertical="center"/>
    </xf>
    <xf numFmtId="49" fontId="24" fillId="3" borderId="2" xfId="134" applyNumberFormat="1" applyFont="1" applyFill="1" applyBorder="1" applyAlignment="1">
      <alignment vertical="center"/>
    </xf>
    <xf numFmtId="49" fontId="19" fillId="0" borderId="0" xfId="0" applyNumberFormat="1" applyFont="1" applyFill="1" applyAlignment="1">
      <alignment horizontal="center"/>
    </xf>
    <xf numFmtId="49" fontId="25" fillId="0" borderId="3" xfId="140" applyNumberFormat="1" applyFont="1" applyFill="1" applyBorder="1" applyAlignment="1">
      <alignment horizontal="center" vertical="center" wrapText="1"/>
    </xf>
    <xf numFmtId="0" fontId="25" fillId="0" borderId="3" xfId="140" applyFont="1" applyFill="1" applyBorder="1" applyAlignment="1">
      <alignment horizontal="left" vertical="center" wrapText="1"/>
    </xf>
    <xf numFmtId="0" fontId="10" fillId="0" borderId="3" xfId="140" applyFont="1" applyFill="1" applyBorder="1" applyAlignment="1">
      <alignment horizontal="left" vertical="center" wrapText="1"/>
    </xf>
    <xf numFmtId="49" fontId="25" fillId="0" borderId="3" xfId="141" applyNumberFormat="1" applyFont="1" applyFill="1" applyBorder="1" applyAlignment="1">
      <alignment horizontal="center" vertical="center" wrapText="1"/>
    </xf>
    <xf numFmtId="0" fontId="25" fillId="0" borderId="3" xfId="141" applyFont="1" applyFill="1" applyBorder="1" applyAlignment="1">
      <alignment horizontal="center" vertical="center" wrapText="1"/>
    </xf>
    <xf numFmtId="4" fontId="24" fillId="0" borderId="3" xfId="140" applyNumberFormat="1" applyFont="1" applyFill="1" applyBorder="1" applyAlignment="1">
      <alignment vertical="center" wrapText="1"/>
    </xf>
    <xf numFmtId="49" fontId="23" fillId="3" borderId="6" xfId="142" applyNumberFormat="1" applyFont="1" applyFill="1" applyBorder="1" applyAlignment="1">
      <alignment vertical="center"/>
    </xf>
    <xf numFmtId="4" fontId="23" fillId="3" borderId="6" xfId="142" applyNumberFormat="1" applyFont="1" applyFill="1" applyBorder="1" applyAlignment="1">
      <alignment vertical="center"/>
    </xf>
    <xf numFmtId="49" fontId="24" fillId="3" borderId="3" xfId="140" applyNumberFormat="1" applyFont="1" applyFill="1" applyBorder="1" applyAlignment="1">
      <alignment vertical="center" wrapText="1"/>
    </xf>
    <xf numFmtId="49" fontId="23" fillId="3" borderId="3" xfId="139" applyNumberFormat="1" applyFont="1" applyFill="1" applyBorder="1" applyAlignment="1">
      <alignment horizontal="center" vertical="center"/>
    </xf>
    <xf numFmtId="49" fontId="23" fillId="3" borderId="1" xfId="139" applyNumberFormat="1" applyFont="1" applyFill="1" applyBorder="1" applyAlignment="1">
      <alignment vertical="center" wrapText="1"/>
    </xf>
    <xf numFmtId="49" fontId="23" fillId="3" borderId="1" xfId="139" applyNumberFormat="1" applyFont="1" applyFill="1" applyBorder="1" applyAlignment="1">
      <alignment vertical="center"/>
    </xf>
    <xf numFmtId="4" fontId="17" fillId="0" borderId="3" xfId="140" applyNumberFormat="1" applyFont="1" applyFill="1" applyBorder="1" applyAlignment="1">
      <alignment vertical="center" wrapText="1"/>
    </xf>
    <xf numFmtId="3" fontId="31" fillId="2" borderId="4" xfId="16" applyNumberFormat="1" applyFont="1" applyFill="1" applyBorder="1" applyAlignment="1">
      <alignment horizontal="center" vertical="center" wrapText="1"/>
    </xf>
    <xf numFmtId="3" fontId="31" fillId="2" borderId="5" xfId="16" applyNumberFormat="1" applyFont="1" applyFill="1" applyBorder="1" applyAlignment="1">
      <alignment horizontal="center" vertical="center" wrapText="1"/>
    </xf>
    <xf numFmtId="3" fontId="31" fillId="2" borderId="4" xfId="13" applyNumberFormat="1" applyFont="1" applyFill="1" applyBorder="1" applyAlignment="1">
      <alignment horizontal="center" vertical="center" wrapText="1"/>
    </xf>
    <xf numFmtId="3" fontId="31" fillId="2" borderId="5" xfId="13" applyNumberFormat="1" applyFont="1" applyFill="1" applyBorder="1" applyAlignment="1">
      <alignment horizontal="center" vertical="center" wrapText="1"/>
    </xf>
    <xf numFmtId="0" fontId="27" fillId="0" borderId="0" xfId="49" applyFont="1" applyBorder="1" applyAlignment="1">
      <alignment horizontal="center" vertical="center" wrapText="1"/>
    </xf>
    <xf numFmtId="0" fontId="30" fillId="0" borderId="0" xfId="19" applyFont="1" applyAlignment="1">
      <alignment horizontal="center" vertical="center" wrapText="1"/>
    </xf>
    <xf numFmtId="0" fontId="31" fillId="2" borderId="7" xfId="16" applyFont="1" applyFill="1" applyBorder="1" applyAlignment="1">
      <alignment horizontal="center" vertical="center" wrapText="1"/>
    </xf>
    <xf numFmtId="0" fontId="31" fillId="2" borderId="8" xfId="16" applyFont="1" applyFill="1" applyBorder="1" applyAlignment="1">
      <alignment horizontal="center" vertical="center" wrapText="1"/>
    </xf>
    <xf numFmtId="0" fontId="31" fillId="2" borderId="1" xfId="16" applyFont="1" applyFill="1" applyBorder="1" applyAlignment="1">
      <alignment horizontal="center" vertical="center" wrapText="1"/>
    </xf>
    <xf numFmtId="0" fontId="31" fillId="2" borderId="2" xfId="16" applyFont="1" applyFill="1" applyBorder="1" applyAlignment="1">
      <alignment horizontal="center" vertical="center" wrapText="1"/>
    </xf>
    <xf numFmtId="49" fontId="26" fillId="0" borderId="1" xfId="129" applyNumberFormat="1" applyFont="1" applyFill="1" applyBorder="1" applyAlignment="1">
      <alignment horizontal="left" vertical="center"/>
    </xf>
    <xf numFmtId="49" fontId="26" fillId="0" borderId="6" xfId="129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17" fillId="2" borderId="4" xfId="129" applyNumberFormat="1" applyFont="1" applyFill="1" applyBorder="1" applyAlignment="1">
      <alignment horizontal="center" vertical="center" wrapText="1"/>
    </xf>
    <xf numFmtId="49" fontId="17" fillId="2" borderId="5" xfId="129" applyNumberFormat="1" applyFont="1" applyFill="1" applyBorder="1" applyAlignment="1">
      <alignment horizontal="center" vertical="center" wrapText="1"/>
    </xf>
    <xf numFmtId="0" fontId="17" fillId="2" borderId="3" xfId="129" applyNumberFormat="1" applyFont="1" applyFill="1" applyBorder="1" applyAlignment="1">
      <alignment horizontal="center" vertical="center" wrapText="1"/>
    </xf>
    <xf numFmtId="0" fontId="17" fillId="2" borderId="4" xfId="129" applyFont="1" applyFill="1" applyBorder="1" applyAlignment="1">
      <alignment horizontal="center" vertical="center" wrapText="1"/>
    </xf>
    <xf numFmtId="0" fontId="17" fillId="2" borderId="5" xfId="129" applyFont="1" applyFill="1" applyBorder="1" applyAlignment="1">
      <alignment horizontal="center" vertical="center" wrapText="1"/>
    </xf>
    <xf numFmtId="166" fontId="17" fillId="2" borderId="3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>
      <alignment horizontal="center" vertical="center" wrapText="1"/>
    </xf>
    <xf numFmtId="166" fontId="17" fillId="2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17" fillId="2" borderId="4" xfId="134" applyNumberFormat="1" applyFont="1" applyFill="1" applyBorder="1" applyAlignment="1">
      <alignment horizontal="center" vertical="center" wrapText="1"/>
    </xf>
    <xf numFmtId="49" fontId="17" fillId="2" borderId="5" xfId="134" applyNumberFormat="1" applyFont="1" applyFill="1" applyBorder="1" applyAlignment="1">
      <alignment horizontal="center" vertical="center" wrapText="1"/>
    </xf>
    <xf numFmtId="0" fontId="17" fillId="2" borderId="3" xfId="134" applyNumberFormat="1" applyFont="1" applyFill="1" applyBorder="1" applyAlignment="1">
      <alignment horizontal="center" vertical="center" wrapText="1"/>
    </xf>
    <xf numFmtId="0" fontId="17" fillId="2" borderId="4" xfId="134" applyFont="1" applyFill="1" applyBorder="1" applyAlignment="1">
      <alignment horizontal="center" vertical="center" wrapText="1"/>
    </xf>
    <xf numFmtId="0" fontId="17" fillId="2" borderId="5" xfId="134" applyFont="1" applyFill="1" applyBorder="1" applyAlignment="1">
      <alignment horizontal="center" vertical="center" wrapText="1"/>
    </xf>
  </cellXfs>
  <cellStyles count="143">
    <cellStyle name="Normal_Sheet1" xfId="4"/>
    <cellStyle name="Денежный 2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3 2" xfId="10"/>
    <cellStyle name="Обычный 13 2 2" xfId="11"/>
    <cellStyle name="Обычный 13 2 3" xfId="12"/>
    <cellStyle name="Обычный 13 2 4" xfId="13"/>
    <cellStyle name="Обычный 13 2 4 2" xfId="14"/>
    <cellStyle name="Обычный 13 2 5" xfId="15"/>
    <cellStyle name="Обычный 13 2 6" xfId="16"/>
    <cellStyle name="Обычный 13 3" xfId="17"/>
    <cellStyle name="Обычный 13 4" xfId="18"/>
    <cellStyle name="Обычный 14" xfId="19"/>
    <cellStyle name="Обычный 15" xfId="20"/>
    <cellStyle name="Обычный 2" xfId="1"/>
    <cellStyle name="Обычный 2 2" xfId="21"/>
    <cellStyle name="Обычный 2 2 2" xfId="22"/>
    <cellStyle name="Обычный 2 3" xfId="23"/>
    <cellStyle name="Обычный 2 4" xfId="24"/>
    <cellStyle name="Обычный 2 5" xfId="25"/>
    <cellStyle name="Обычный 2 5 2" xfId="26"/>
    <cellStyle name="Обычный 3" xfId="27"/>
    <cellStyle name="Обычный 3 2" xfId="28"/>
    <cellStyle name="Обычный 3 2 2" xfId="29"/>
    <cellStyle name="Обычный 3 2 2 2" xfId="30"/>
    <cellStyle name="Обычный 3 2 2 2 2" xfId="31"/>
    <cellStyle name="Обычный 3 2 2 2 3" xfId="32"/>
    <cellStyle name="Обычный 3 2 2 2 4" xfId="33"/>
    <cellStyle name="Обычный 3 2 2 2 4 2" xfId="34"/>
    <cellStyle name="Обычный 3 2 2 2 4 2 2" xfId="35"/>
    <cellStyle name="Обычный 3 2 2 3" xfId="36"/>
    <cellStyle name="Обычный 3 2 2 4" xfId="37"/>
    <cellStyle name="Обычный 3 2 2 5" xfId="38"/>
    <cellStyle name="Обычный 3 2 3" xfId="39"/>
    <cellStyle name="Обычный 3 2 3 10" xfId="40"/>
    <cellStyle name="Обычный 3 2 3 11" xfId="2"/>
    <cellStyle name="Обычный 3 2 3 12" xfId="41"/>
    <cellStyle name="Обычный 3 2 3 2" xfId="42"/>
    <cellStyle name="Обычный 3 2 3 2 2" xfId="43"/>
    <cellStyle name="Обычный 3 2 3 2 2 2" xfId="44"/>
    <cellStyle name="Обычный 3 2 3 3" xfId="45"/>
    <cellStyle name="Обычный 3 2 3 4" xfId="46"/>
    <cellStyle name="Обычный 3 2 3 4 2" xfId="47"/>
    <cellStyle name="Обычный 3 2 3 4 3" xfId="48"/>
    <cellStyle name="Обычный 3 2 3 4 4" xfId="49"/>
    <cellStyle name="Обычный 3 2 3 5" xfId="50"/>
    <cellStyle name="Обычный 3 2 3 5 2" xfId="51"/>
    <cellStyle name="Обычный 3 2 3 5 2 2" xfId="52"/>
    <cellStyle name="Обычный 3 2 3 5 2 2 2" xfId="53"/>
    <cellStyle name="Обычный 3 2 3 5 2 2 3" xfId="54"/>
    <cellStyle name="Обычный 3 2 3 5 2 2 3 2" xfId="55"/>
    <cellStyle name="Обычный 3 2 3 5 2 3" xfId="56"/>
    <cellStyle name="Обычный 3 2 3 5 2 3 2" xfId="57"/>
    <cellStyle name="Обычный 3 2 3 5 2 3 2 2" xfId="58"/>
    <cellStyle name="Обычный 3 2 3 5 2 3 2 3" xfId="138"/>
    <cellStyle name="Обычный 3 2 3 5 2 4" xfId="59"/>
    <cellStyle name="Обычный 3 2 3 5 2 4 2" xfId="60"/>
    <cellStyle name="Обычный 3 2 3 5 2 4 3" xfId="128"/>
    <cellStyle name="Обычный 3 2 3 5 2 4 4" xfId="133"/>
    <cellStyle name="Обычный 3 2 3 5 3" xfId="61"/>
    <cellStyle name="Обычный 3 2 3 5 3 2" xfId="62"/>
    <cellStyle name="Обычный 3 2 3 5 3 2 2" xfId="63"/>
    <cellStyle name="Обычный 3 2 3 5 3 2 2 2" xfId="64"/>
    <cellStyle name="Обычный 3 2 3 6" xfId="65"/>
    <cellStyle name="Обычный 3 2 3 7" xfId="66"/>
    <cellStyle name="Обычный 3 2 3 8" xfId="67"/>
    <cellStyle name="Обычный 3 2 3 9" xfId="68"/>
    <cellStyle name="Обычный 3 2 3 9 2" xfId="69"/>
    <cellStyle name="Обычный 3 3" xfId="70"/>
    <cellStyle name="Обычный 3 4" xfId="71"/>
    <cellStyle name="Обычный 3 4 2" xfId="72"/>
    <cellStyle name="Обычный 3 4 2 2" xfId="73"/>
    <cellStyle name="Обычный 3 4 2 2 2" xfId="74"/>
    <cellStyle name="Обычный 3 4 2 2 2 2" xfId="75"/>
    <cellStyle name="Обычный 3 4 2 3" xfId="76"/>
    <cellStyle name="Обычный 3 5" xfId="77"/>
    <cellStyle name="Обычный 3 5 2" xfId="78"/>
    <cellStyle name="Обычный 3 5 2 2" xfId="79"/>
    <cellStyle name="Обычный 3 5 2 3" xfId="80"/>
    <cellStyle name="Обычный 3 5 3" xfId="81"/>
    <cellStyle name="Обычный 3 6" xfId="82"/>
    <cellStyle name="Обычный 3 6 2" xfId="83"/>
    <cellStyle name="Обычный 3 6 2 2" xfId="84"/>
    <cellStyle name="Обычный 3 7" xfId="85"/>
    <cellStyle name="Обычный 3 7 2" xfId="86"/>
    <cellStyle name="Обычный 3 7 2 2" xfId="87"/>
    <cellStyle name="Обычный 3 7 2 3" xfId="88"/>
    <cellStyle name="Обычный 3 7 3" xfId="89"/>
    <cellStyle name="Обычный 3 7 3 2" xfId="90"/>
    <cellStyle name="Обычный 3 7 3 3" xfId="91"/>
    <cellStyle name="Обычный 3 7 3 3 2" xfId="92"/>
    <cellStyle name="Обычный 3 7 3 3 2 2" xfId="93"/>
    <cellStyle name="Обычный 3 7 3 3 2 2 2" xfId="94"/>
    <cellStyle name="Обычный 3 7 3 3 2 2 2 2" xfId="139"/>
    <cellStyle name="Обычный 3 7 3 3 2 2 3" xfId="129"/>
    <cellStyle name="Обычный 3 7 3 3 2 2 3 2" xfId="142"/>
    <cellStyle name="Обычный 3 7 3 3 2 2 4" xfId="134"/>
    <cellStyle name="Обычный 3 7 3 4" xfId="95"/>
    <cellStyle name="Обычный 3 7 3 4 2" xfId="96"/>
    <cellStyle name="Обычный 3 7 3 4 2 2" xfId="97"/>
    <cellStyle name="Обычный 3 7 3 4 2 3" xfId="132"/>
    <cellStyle name="Обычный 3 7 3 4 2 4" xfId="137"/>
    <cellStyle name="Обычный 3 7 3 5" xfId="98"/>
    <cellStyle name="Обычный 3 7 3 5 2" xfId="99"/>
    <cellStyle name="Обычный 3 7 3 5 2 2" xfId="100"/>
    <cellStyle name="Обычный 3 7 3 5 2 3" xfId="131"/>
    <cellStyle name="Обычный 3 7 3 5 2 3 2" xfId="141"/>
    <cellStyle name="Обычный 3 7 3 5 2 4" xfId="136"/>
    <cellStyle name="Обычный 3 7 3 6" xfId="101"/>
    <cellStyle name="Обычный 3 7 3 6 2" xfId="102"/>
    <cellStyle name="Обычный 3 7 3 6 3" xfId="103"/>
    <cellStyle name="Обычный 3 7 3 6 4" xfId="130"/>
    <cellStyle name="Обычный 3 7 3 6 4 2" xfId="140"/>
    <cellStyle name="Обычный 3 7 3 6 5" xfId="135"/>
    <cellStyle name="Обычный 3 7 4" xfId="104"/>
    <cellStyle name="Обычный 3 7 5" xfId="105"/>
    <cellStyle name="Обычный 4" xfId="106"/>
    <cellStyle name="Обычный 4 2" xfId="107"/>
    <cellStyle name="Обычный 4 3" xfId="108"/>
    <cellStyle name="Обычный 4 4" xfId="109"/>
    <cellStyle name="Обычный 5" xfId="110"/>
    <cellStyle name="Обычный 5 2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2 2" xfId="119"/>
    <cellStyle name="Обычный 6 2 3" xfId="120"/>
    <cellStyle name="Обычный 7" xfId="121"/>
    <cellStyle name="Обычный 7 2" xfId="122"/>
    <cellStyle name="Обычный 8" xfId="123"/>
    <cellStyle name="Обычный 9" xfId="124"/>
    <cellStyle name="Обычный_Лист1" xfId="3"/>
    <cellStyle name="Процентный 2" xfId="125"/>
    <cellStyle name="Финансовый 2" xfId="126"/>
    <cellStyle name="Финансовый 3" xfId="1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>
        <row r="11">
          <cell r="L11">
            <v>40837213.280000001</v>
          </cell>
        </row>
        <row r="12">
          <cell r="L12">
            <v>4002346.62</v>
          </cell>
        </row>
        <row r="13">
          <cell r="K13">
            <v>0.55089999999999995</v>
          </cell>
          <cell r="L13">
            <v>1986905.47</v>
          </cell>
        </row>
        <row r="14">
          <cell r="K14">
            <v>0.62749999999999995</v>
          </cell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17350925.940000001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5">
          <cell r="L35">
            <v>1915150.81</v>
          </cell>
        </row>
        <row r="37">
          <cell r="L37">
            <v>2027472.8</v>
          </cell>
        </row>
        <row r="38">
          <cell r="L38">
            <v>1339551.28</v>
          </cell>
        </row>
        <row r="40">
          <cell r="L40">
            <v>2201407.75</v>
          </cell>
        </row>
        <row r="41">
          <cell r="L41">
            <v>1733489.24</v>
          </cell>
        </row>
        <row r="43">
          <cell r="L43">
            <v>1915150.81</v>
          </cell>
        </row>
      </sheetData>
      <sheetData sheetId="4">
        <row r="11">
          <cell r="L11">
            <v>41123086.950000003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17636799.609999999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5">
          <cell r="L35">
            <v>1915150.81</v>
          </cell>
        </row>
        <row r="37">
          <cell r="L37">
            <v>2027472.8</v>
          </cell>
        </row>
        <row r="38">
          <cell r="L38">
            <v>1339551.28</v>
          </cell>
        </row>
        <row r="40">
          <cell r="L40">
            <v>2201407.75</v>
          </cell>
        </row>
        <row r="41">
          <cell r="L41">
            <v>1733489.24</v>
          </cell>
        </row>
        <row r="43">
          <cell r="L43">
            <v>1915150.81</v>
          </cell>
        </row>
      </sheetData>
      <sheetData sheetId="5">
        <row r="11">
          <cell r="L11">
            <v>41123086.950000003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17636799.609999999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5">
          <cell r="L35">
            <v>1915150.81</v>
          </cell>
        </row>
        <row r="37">
          <cell r="L37">
            <v>2027472.8</v>
          </cell>
        </row>
        <row r="38">
          <cell r="L38">
            <v>1339551.28</v>
          </cell>
        </row>
        <row r="40">
          <cell r="L40">
            <v>2201407.75</v>
          </cell>
        </row>
        <row r="41">
          <cell r="L41">
            <v>1733489.24</v>
          </cell>
        </row>
        <row r="43">
          <cell r="L43">
            <v>1915150.81</v>
          </cell>
        </row>
      </sheetData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>
        <row r="11">
          <cell r="L11">
            <v>41126939.140000001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K16">
            <v>0.80359999999999998</v>
          </cell>
          <cell r="L16">
            <v>1629277.14</v>
          </cell>
        </row>
        <row r="17">
          <cell r="K17">
            <v>0.125</v>
          </cell>
          <cell r="L17">
            <v>253434.1</v>
          </cell>
        </row>
        <row r="18">
          <cell r="K18">
            <v>0.9446</v>
          </cell>
          <cell r="L18">
            <v>1915150.81</v>
          </cell>
        </row>
        <row r="19">
          <cell r="K19">
            <v>0.9446</v>
          </cell>
          <cell r="L19">
            <v>1915150.81</v>
          </cell>
        </row>
        <row r="20">
          <cell r="K20">
            <v>0.80359999999999998</v>
          </cell>
          <cell r="L20">
            <v>1629277.14</v>
          </cell>
        </row>
        <row r="21">
          <cell r="K21">
            <v>0.125</v>
          </cell>
          <cell r="L21">
            <v>253434.1</v>
          </cell>
        </row>
        <row r="22">
          <cell r="K22">
            <v>0.9446</v>
          </cell>
          <cell r="L22">
            <v>1915150.81</v>
          </cell>
        </row>
        <row r="23">
          <cell r="K23">
            <v>0.125</v>
          </cell>
          <cell r="L23">
            <v>216686.16</v>
          </cell>
        </row>
        <row r="24">
          <cell r="L24">
            <v>15576887.240000002</v>
          </cell>
        </row>
        <row r="25">
          <cell r="K25">
            <v>0.62749999999999995</v>
          </cell>
          <cell r="L25">
            <v>2015441.15</v>
          </cell>
        </row>
        <row r="26">
          <cell r="K26">
            <v>0.47989999999999999</v>
          </cell>
          <cell r="L26">
            <v>1541370.85</v>
          </cell>
        </row>
        <row r="27">
          <cell r="K27">
            <v>1</v>
          </cell>
          <cell r="L27">
            <v>2027472.8</v>
          </cell>
        </row>
        <row r="28">
          <cell r="K28">
            <v>0.125</v>
          </cell>
          <cell r="L28">
            <v>253434.1</v>
          </cell>
        </row>
        <row r="29">
          <cell r="K29">
            <v>0.80359999999999998</v>
          </cell>
          <cell r="L29">
            <v>1629277.14</v>
          </cell>
        </row>
        <row r="30">
          <cell r="K30">
            <v>1</v>
          </cell>
          <cell r="L30">
            <v>2027472.8</v>
          </cell>
        </row>
        <row r="31">
          <cell r="K31">
            <v>1</v>
          </cell>
          <cell r="L31">
            <v>2027472.8</v>
          </cell>
        </row>
        <row r="32">
          <cell r="K32">
            <v>1</v>
          </cell>
          <cell r="L32">
            <v>2027472.8</v>
          </cell>
        </row>
        <row r="33">
          <cell r="K33">
            <v>1</v>
          </cell>
          <cell r="L33">
            <v>2027472.8</v>
          </cell>
        </row>
        <row r="35">
          <cell r="K35">
            <v>0.9446</v>
          </cell>
          <cell r="L35">
            <v>1915150.81</v>
          </cell>
        </row>
        <row r="37">
          <cell r="K37">
            <v>1</v>
          </cell>
          <cell r="L37">
            <v>2027472.8</v>
          </cell>
        </row>
        <row r="38">
          <cell r="K38">
            <v>1</v>
          </cell>
          <cell r="L38">
            <v>2027472.8</v>
          </cell>
        </row>
        <row r="40">
          <cell r="K40">
            <v>0.68540000000000001</v>
          </cell>
          <cell r="L40">
            <v>2201407.75</v>
          </cell>
        </row>
        <row r="41">
          <cell r="K41">
            <v>1</v>
          </cell>
          <cell r="L41">
            <v>1733489.24</v>
          </cell>
        </row>
        <row r="43">
          <cell r="K43">
            <v>0.9446</v>
          </cell>
          <cell r="L43">
            <v>1915150.81</v>
          </cell>
        </row>
      </sheetData>
      <sheetData sheetId="8">
        <row r="11">
          <cell r="L11">
            <v>41642366.549999997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9325715.9600000009</v>
          </cell>
        </row>
        <row r="16">
          <cell r="L16">
            <v>1915150.81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1227432.03</v>
          </cell>
        </row>
        <row r="23">
          <cell r="L23">
            <v>216686.16</v>
          </cell>
        </row>
        <row r="24">
          <cell r="L24">
            <v>18010962.84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5">
          <cell r="L35">
            <v>1915150.81</v>
          </cell>
        </row>
        <row r="37">
          <cell r="L37">
            <v>2027472.8</v>
          </cell>
        </row>
        <row r="38">
          <cell r="L38">
            <v>2027472.8</v>
          </cell>
        </row>
        <row r="40">
          <cell r="L40">
            <v>2201407.75</v>
          </cell>
        </row>
        <row r="41">
          <cell r="L41">
            <v>216686.16</v>
          </cell>
        </row>
        <row r="43">
          <cell r="L43">
            <v>1915150.81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8"/>
  <sheetViews>
    <sheetView topLeftCell="A27" workbookViewId="0">
      <selection activeCell="M43" sqref="A1:M43"/>
    </sheetView>
  </sheetViews>
  <sheetFormatPr defaultColWidth="9" defaultRowHeight="14.25"/>
  <cols>
    <col min="1" max="1" width="4.875" style="50" customWidth="1"/>
    <col min="2" max="2" width="33.25" style="110" customWidth="1"/>
    <col min="3" max="3" width="6.25" style="110" customWidth="1"/>
    <col min="4" max="4" width="21.875" style="50" customWidth="1"/>
    <col min="5" max="5" width="21.25" style="50" customWidth="1"/>
    <col min="6" max="6" width="16.375" style="50" customWidth="1"/>
    <col min="7" max="7" width="24.25" style="50" customWidth="1"/>
    <col min="8" max="8" width="16.125" style="50" customWidth="1"/>
    <col min="9" max="9" width="10" style="50" customWidth="1"/>
    <col min="10" max="10" width="18.75" style="50" customWidth="1"/>
    <col min="11" max="11" width="9.875" style="50" customWidth="1"/>
    <col min="12" max="12" width="14.625" style="50" customWidth="1"/>
    <col min="13" max="13" width="17.625" style="48" customWidth="1"/>
    <col min="14" max="14" width="0.625" style="48" customWidth="1"/>
    <col min="15" max="15" width="13.375" style="49" bestFit="1" customWidth="1"/>
    <col min="16" max="16" width="9.875" style="48" customWidth="1"/>
    <col min="17" max="17" width="14.125" style="48" customWidth="1"/>
    <col min="18" max="18" width="11.25" style="50" customWidth="1"/>
    <col min="19" max="19" width="10.625" style="50" bestFit="1" customWidth="1"/>
    <col min="20" max="24" width="9" style="50" hidden="1" customWidth="1"/>
    <col min="25" max="25" width="0" style="50" hidden="1" customWidth="1"/>
    <col min="26" max="16384" width="9" style="50"/>
  </cols>
  <sheetData>
    <row r="1" spans="1:30" s="27" customFormat="1" ht="18">
      <c r="B1" s="28"/>
      <c r="C1" s="28"/>
      <c r="L1" s="29"/>
      <c r="M1" s="1" t="s">
        <v>191</v>
      </c>
      <c r="N1" s="30"/>
      <c r="O1" s="31"/>
      <c r="P1" s="30"/>
      <c r="Q1" s="30"/>
      <c r="T1" s="27" t="s">
        <v>85</v>
      </c>
    </row>
    <row r="2" spans="1:30" s="27" customFormat="1" ht="18">
      <c r="B2" s="28"/>
      <c r="C2" s="28"/>
      <c r="L2" s="32"/>
      <c r="M2" s="2" t="s">
        <v>1</v>
      </c>
      <c r="N2" s="30"/>
      <c r="O2" s="31"/>
      <c r="P2" s="30"/>
      <c r="Q2" s="30"/>
      <c r="T2" s="27" t="s">
        <v>86</v>
      </c>
    </row>
    <row r="3" spans="1:30" s="33" customFormat="1" ht="15.95" customHeight="1">
      <c r="M3" s="2" t="s">
        <v>192</v>
      </c>
      <c r="N3" s="34"/>
      <c r="O3" s="35"/>
      <c r="P3" s="34"/>
      <c r="Q3" s="34"/>
    </row>
    <row r="4" spans="1:30" s="36" customFormat="1" ht="64.5" customHeight="1">
      <c r="A4" s="167" t="s">
        <v>87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N4" s="37"/>
      <c r="O4" s="38"/>
      <c r="P4" s="37"/>
      <c r="Q4" s="37"/>
    </row>
    <row r="5" spans="1:30" s="39" customFormat="1" ht="4.5" customHeight="1">
      <c r="D5" s="40"/>
      <c r="M5" s="41"/>
      <c r="N5" s="41"/>
      <c r="O5" s="42"/>
      <c r="P5" s="41"/>
      <c r="Q5" s="41"/>
    </row>
    <row r="6" spans="1:30" s="39" customFormat="1" ht="39.75" customHeight="1">
      <c r="A6" s="168" t="s">
        <v>88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N6" s="43"/>
      <c r="O6" s="42"/>
      <c r="P6" s="41"/>
      <c r="Q6" s="41"/>
    </row>
    <row r="7" spans="1:30" s="44" customFormat="1" ht="5.25" customHeight="1">
      <c r="B7" s="45"/>
      <c r="C7" s="45"/>
      <c r="M7" s="46"/>
      <c r="N7" s="46"/>
      <c r="O7" s="47"/>
      <c r="P7" s="46"/>
      <c r="Q7" s="46"/>
    </row>
    <row r="8" spans="1:30" ht="38.450000000000003" customHeight="1">
      <c r="A8" s="169" t="s">
        <v>89</v>
      </c>
      <c r="B8" s="171" t="s">
        <v>90</v>
      </c>
      <c r="C8" s="172"/>
      <c r="D8" s="171" t="s">
        <v>91</v>
      </c>
      <c r="E8" s="172"/>
      <c r="F8" s="163" t="s">
        <v>92</v>
      </c>
      <c r="G8" s="163" t="s">
        <v>93</v>
      </c>
      <c r="H8" s="163" t="s">
        <v>94</v>
      </c>
      <c r="I8" s="163" t="s">
        <v>95</v>
      </c>
      <c r="J8" s="163" t="s">
        <v>96</v>
      </c>
      <c r="K8" s="163" t="s">
        <v>97</v>
      </c>
      <c r="L8" s="165" t="s">
        <v>98</v>
      </c>
      <c r="M8" s="165" t="s">
        <v>99</v>
      </c>
      <c r="T8" s="50" t="s">
        <v>100</v>
      </c>
    </row>
    <row r="9" spans="1:30" ht="38.450000000000003" customHeight="1">
      <c r="A9" s="170"/>
      <c r="B9" s="51" t="s">
        <v>101</v>
      </c>
      <c r="C9" s="52" t="s">
        <v>102</v>
      </c>
      <c r="D9" s="53" t="s">
        <v>103</v>
      </c>
      <c r="E9" s="51" t="s">
        <v>104</v>
      </c>
      <c r="F9" s="164"/>
      <c r="G9" s="164"/>
      <c r="H9" s="164"/>
      <c r="I9" s="164"/>
      <c r="J9" s="164"/>
      <c r="K9" s="164"/>
      <c r="L9" s="166"/>
      <c r="M9" s="166"/>
    </row>
    <row r="10" spans="1:30" s="59" customFormat="1" ht="15" customHeight="1">
      <c r="A10" s="54" t="s">
        <v>0</v>
      </c>
      <c r="B10" s="55">
        <v>2</v>
      </c>
      <c r="C10" s="54" t="s">
        <v>2</v>
      </c>
      <c r="D10" s="54" t="s">
        <v>3</v>
      </c>
      <c r="E10" s="55">
        <v>5</v>
      </c>
      <c r="F10" s="54" t="s">
        <v>4</v>
      </c>
      <c r="G10" s="54" t="s">
        <v>5</v>
      </c>
      <c r="H10" s="55">
        <v>8</v>
      </c>
      <c r="I10" s="54" t="s">
        <v>6</v>
      </c>
      <c r="J10" s="54" t="s">
        <v>7</v>
      </c>
      <c r="K10" s="54" t="s">
        <v>105</v>
      </c>
      <c r="L10" s="54" t="s">
        <v>106</v>
      </c>
      <c r="M10" s="56" t="s">
        <v>107</v>
      </c>
      <c r="N10" s="57"/>
      <c r="O10" s="58"/>
      <c r="P10" s="57"/>
      <c r="Q10" s="57"/>
      <c r="T10" s="59" t="s">
        <v>107</v>
      </c>
    </row>
    <row r="11" spans="1:30" s="68" customFormat="1" ht="17.45" customHeight="1">
      <c r="A11" s="60"/>
      <c r="B11" s="61" t="s">
        <v>108</v>
      </c>
      <c r="C11" s="60"/>
      <c r="D11" s="61" t="s">
        <v>109</v>
      </c>
      <c r="E11" s="61"/>
      <c r="F11" s="62">
        <f>F12+F15+F24+F34+F36+F39+F42</f>
        <v>11220</v>
      </c>
      <c r="G11" s="63" t="s">
        <v>110</v>
      </c>
      <c r="H11" s="64">
        <f>H12+H15+H24+H34+H36+H39+H42</f>
        <v>56415576.079999991</v>
      </c>
      <c r="I11" s="63" t="s">
        <v>110</v>
      </c>
      <c r="J11" s="63" t="s">
        <v>110</v>
      </c>
      <c r="K11" s="65" t="s">
        <v>110</v>
      </c>
      <c r="L11" s="64">
        <f>L12+L15+L24+L34+L36+L39+L42</f>
        <v>41642366.549999997</v>
      </c>
      <c r="M11" s="64">
        <f>M12+M15+M24+M34+M36+M39+M42</f>
        <v>40732895.373333335</v>
      </c>
      <c r="N11" s="66"/>
      <c r="O11" s="67"/>
      <c r="Q11" s="69">
        <f>('[1]01'!L11+'[1]02'!L11+'[1]03'!L11+'[1]04'!L11+'[1]05'!L11+'[1]06'!L11+'[1]07'!L11+'[1]08'!L11+'[1]09'!L11*4)/12</f>
        <v>40732895.373333327</v>
      </c>
      <c r="R11" s="69">
        <f t="shared" ref="R11:R24" si="0">Q11-M11</f>
        <v>0</v>
      </c>
      <c r="S11" s="66"/>
      <c r="T11" s="68">
        <v>40489549.733055554</v>
      </c>
      <c r="U11" s="66">
        <f>M11-T11</f>
        <v>243345.64027778059</v>
      </c>
      <c r="W11" s="68">
        <f>('[1]01'!L11+'[1]02'!L11+'[1]03'!L11+'[1]07'!L11*9)/12</f>
        <v>39888548.630000003</v>
      </c>
      <c r="X11" s="66">
        <f>M11-W11</f>
        <v>844346.74333333224</v>
      </c>
      <c r="AD11" s="66"/>
    </row>
    <row r="12" spans="1:30" s="76" customFormat="1" ht="18" customHeight="1">
      <c r="A12" s="70" t="s">
        <v>0</v>
      </c>
      <c r="B12" s="71" t="s">
        <v>111</v>
      </c>
      <c r="C12" s="70" t="s">
        <v>112</v>
      </c>
      <c r="D12" s="72" t="s">
        <v>110</v>
      </c>
      <c r="E12" s="71" t="s">
        <v>108</v>
      </c>
      <c r="F12" s="73">
        <f>SUM(F13:F14)</f>
        <v>2586</v>
      </c>
      <c r="G12" s="72" t="s">
        <v>110</v>
      </c>
      <c r="H12" s="74">
        <v>6818512</v>
      </c>
      <c r="I12" s="72" t="s">
        <v>110</v>
      </c>
      <c r="J12" s="72" t="s">
        <v>110</v>
      </c>
      <c r="K12" s="75" t="s">
        <v>110</v>
      </c>
      <c r="L12" s="64">
        <v>4002346.62</v>
      </c>
      <c r="M12" s="64">
        <f t="shared" ref="M12" si="1">SUM(M13:M14)</f>
        <v>4002346.62</v>
      </c>
      <c r="N12" s="66"/>
      <c r="O12" s="67"/>
      <c r="P12" s="68"/>
      <c r="Q12" s="69">
        <f>('[1]01'!L12+'[1]02'!L12+'[1]03'!L12+'[1]04'!L12+'[1]05'!L12+'[1]06'!L12+'[1]07'!L12+'[1]08'!L12+'[1]09'!L12*4)/12</f>
        <v>4002346.6200000006</v>
      </c>
      <c r="R12" s="69">
        <f t="shared" si="0"/>
        <v>0</v>
      </c>
      <c r="S12" s="66"/>
      <c r="T12" s="68">
        <v>4002346.6199999996</v>
      </c>
      <c r="U12" s="66">
        <f t="shared" ref="U12:U43" si="2">M12-T12</f>
        <v>0</v>
      </c>
      <c r="W12" s="68">
        <f>('[1]01'!L12+'[1]02'!L12+'[1]03'!L12+'[1]07'!L12*9)/12</f>
        <v>4002346.6199999996</v>
      </c>
      <c r="X12" s="66">
        <f t="shared" ref="X12:X43" si="3">M12-W12</f>
        <v>0</v>
      </c>
      <c r="AA12" s="68"/>
      <c r="AB12" s="68"/>
      <c r="AC12" s="68"/>
      <c r="AD12" s="66"/>
    </row>
    <row r="13" spans="1:30" s="76" customFormat="1" ht="18" customHeight="1">
      <c r="A13" s="77" t="s">
        <v>113</v>
      </c>
      <c r="B13" s="78" t="s">
        <v>111</v>
      </c>
      <c r="C13" s="77" t="s">
        <v>112</v>
      </c>
      <c r="D13" s="78" t="s">
        <v>114</v>
      </c>
      <c r="E13" s="78" t="s">
        <v>115</v>
      </c>
      <c r="F13" s="79">
        <v>1658</v>
      </c>
      <c r="G13" s="78" t="s">
        <v>116</v>
      </c>
      <c r="H13" s="80">
        <v>3606653.6</v>
      </c>
      <c r="I13" s="81" t="s">
        <v>117</v>
      </c>
      <c r="J13" s="82" t="s">
        <v>118</v>
      </c>
      <c r="K13" s="83">
        <v>0.55089999999999995</v>
      </c>
      <c r="L13" s="84">
        <v>1986905.47</v>
      </c>
      <c r="M13" s="85">
        <v>1986905.47</v>
      </c>
      <c r="N13" s="66"/>
      <c r="O13" s="86">
        <f>K13-'[1]04'!K13</f>
        <v>0</v>
      </c>
      <c r="P13" s="66">
        <f>ROUND(H13*K13,2)-L13</f>
        <v>0</v>
      </c>
      <c r="Q13" s="69">
        <f>('[1]01'!L13+'[1]02'!L13+'[1]03'!L13+'[1]04'!L13+'[1]05'!L13+'[1]06'!L13+'[1]07'!L13+'[1]08'!L13+'[1]09'!L13*4)/12</f>
        <v>1986905.47</v>
      </c>
      <c r="R13" s="69">
        <f t="shared" si="0"/>
        <v>0</v>
      </c>
      <c r="S13" s="66"/>
      <c r="T13" s="68">
        <v>1986905.47</v>
      </c>
      <c r="U13" s="66">
        <f t="shared" si="2"/>
        <v>0</v>
      </c>
      <c r="W13" s="68">
        <f>('[1]01'!L13+'[1]02'!L13+'[1]03'!L13+'[1]07'!L13*9)/12</f>
        <v>1986905.47</v>
      </c>
      <c r="X13" s="66">
        <f t="shared" si="3"/>
        <v>0</v>
      </c>
      <c r="AA13" s="68"/>
      <c r="AB13" s="68"/>
      <c r="AC13" s="68"/>
      <c r="AD13" s="66"/>
    </row>
    <row r="14" spans="1:30" s="76" customFormat="1" ht="18" customHeight="1">
      <c r="A14" s="77" t="s">
        <v>119</v>
      </c>
      <c r="B14" s="78" t="s">
        <v>111</v>
      </c>
      <c r="C14" s="77" t="s">
        <v>112</v>
      </c>
      <c r="D14" s="78" t="s">
        <v>114</v>
      </c>
      <c r="E14" s="78" t="s">
        <v>120</v>
      </c>
      <c r="F14" s="79">
        <v>928</v>
      </c>
      <c r="G14" s="78" t="s">
        <v>121</v>
      </c>
      <c r="H14" s="80">
        <v>3211858.4</v>
      </c>
      <c r="I14" s="81" t="s">
        <v>117</v>
      </c>
      <c r="J14" s="82" t="s">
        <v>118</v>
      </c>
      <c r="K14" s="83">
        <v>0.62749999999999995</v>
      </c>
      <c r="L14" s="84">
        <v>2015441.15</v>
      </c>
      <c r="M14" s="85">
        <v>2015441.1500000001</v>
      </c>
      <c r="N14" s="66"/>
      <c r="O14" s="86">
        <f>K14-'[1]04'!K14</f>
        <v>0</v>
      </c>
      <c r="P14" s="66">
        <f t="shared" ref="P14:P43" si="4">ROUND(H14*K14,2)-L14</f>
        <v>0</v>
      </c>
      <c r="Q14" s="69">
        <f>('[1]01'!L14+'[1]02'!L14+'[1]03'!L14+'[1]04'!L14+'[1]05'!L14+'[1]06'!L14+'[1]07'!L14+'[1]08'!L14+'[1]09'!L14*4)/12</f>
        <v>2015441.1500000001</v>
      </c>
      <c r="R14" s="69">
        <f t="shared" si="0"/>
        <v>0</v>
      </c>
      <c r="S14" s="66"/>
      <c r="T14" s="68">
        <v>2015441.1499999997</v>
      </c>
      <c r="U14" s="66">
        <f t="shared" si="2"/>
        <v>0</v>
      </c>
      <c r="W14" s="68">
        <f>('[1]01'!L14+'[1]02'!L14+'[1]03'!L14+'[1]07'!L14*9)/12</f>
        <v>2015441.1499999997</v>
      </c>
      <c r="X14" s="66">
        <f t="shared" si="3"/>
        <v>0</v>
      </c>
      <c r="AA14" s="68"/>
      <c r="AB14" s="68"/>
      <c r="AC14" s="68"/>
      <c r="AD14" s="66"/>
    </row>
    <row r="15" spans="1:30" s="76" customFormat="1" ht="18" customHeight="1">
      <c r="A15" s="87" t="s">
        <v>8</v>
      </c>
      <c r="B15" s="88" t="s">
        <v>122</v>
      </c>
      <c r="C15" s="87" t="s">
        <v>123</v>
      </c>
      <c r="D15" s="89" t="s">
        <v>110</v>
      </c>
      <c r="E15" s="88" t="s">
        <v>108</v>
      </c>
      <c r="F15" s="90">
        <f>SUM(F16:F23)</f>
        <v>2243</v>
      </c>
      <c r="G15" s="89" t="s">
        <v>110</v>
      </c>
      <c r="H15" s="74">
        <v>15925798.84</v>
      </c>
      <c r="I15" s="89" t="s">
        <v>110</v>
      </c>
      <c r="J15" s="91" t="s">
        <v>110</v>
      </c>
      <c r="K15" s="92" t="s">
        <v>110</v>
      </c>
      <c r="L15" s="93">
        <v>9325715.9600000009</v>
      </c>
      <c r="M15" s="64">
        <f t="shared" ref="M15" si="5">SUM(M16:M23)</f>
        <v>8905691.1799999997</v>
      </c>
      <c r="N15" s="66"/>
      <c r="O15" s="86"/>
      <c r="P15" s="66"/>
      <c r="Q15" s="69">
        <f>('[1]01'!L15+'[1]02'!L15+'[1]03'!L15+'[1]04'!L15+'[1]05'!L15+'[1]06'!L15+'[1]07'!L15+'[1]08'!L15+'[1]09'!L15*4)/12</f>
        <v>8905691.1799999997</v>
      </c>
      <c r="R15" s="69">
        <f t="shared" si="0"/>
        <v>0</v>
      </c>
      <c r="S15" s="66"/>
      <c r="T15" s="68">
        <v>8485480.5477777757</v>
      </c>
      <c r="U15" s="66">
        <f t="shared" si="2"/>
        <v>420210.63222222403</v>
      </c>
      <c r="W15" s="68">
        <f>('[1]01'!L15+'[1]02'!L15+'[1]03'!L15+'[1]07'!L15*9)/12</f>
        <v>8466371.6166666653</v>
      </c>
      <c r="X15" s="66">
        <f t="shared" si="3"/>
        <v>439319.5633333344</v>
      </c>
      <c r="AA15" s="68"/>
      <c r="AB15" s="68"/>
      <c r="AC15" s="68"/>
      <c r="AD15" s="66"/>
    </row>
    <row r="16" spans="1:30" s="76" customFormat="1" ht="18" customHeight="1">
      <c r="A16" s="77" t="s">
        <v>124</v>
      </c>
      <c r="B16" s="78" t="s">
        <v>122</v>
      </c>
      <c r="C16" s="77" t="s">
        <v>123</v>
      </c>
      <c r="D16" s="78" t="s">
        <v>125</v>
      </c>
      <c r="E16" s="78" t="s">
        <v>126</v>
      </c>
      <c r="F16" s="94">
        <v>469</v>
      </c>
      <c r="G16" s="78" t="s">
        <v>127</v>
      </c>
      <c r="H16" s="80">
        <v>2027472.8</v>
      </c>
      <c r="I16" s="81" t="s">
        <v>117</v>
      </c>
      <c r="J16" s="82" t="s">
        <v>118</v>
      </c>
      <c r="K16" s="95">
        <v>0.9446</v>
      </c>
      <c r="L16" s="96">
        <v>1915150.81</v>
      </c>
      <c r="M16" s="85">
        <v>1036646.8433333334</v>
      </c>
      <c r="N16" s="66"/>
      <c r="O16" s="97">
        <f>K16-'[1]08'!K16</f>
        <v>0.14100000000000001</v>
      </c>
      <c r="P16" s="66">
        <f t="shared" si="4"/>
        <v>0</v>
      </c>
      <c r="Q16" s="69">
        <f>('[1]01'!L16+'[1]02'!L16+'[1]03'!L16+'[1]04'!L16+'[1]05'!L16+'[1]06'!L16+'[1]07'!L16+'[1]08'!L16+'[1]09'!L16*4)/12</f>
        <v>1036646.8433333334</v>
      </c>
      <c r="R16" s="69">
        <f t="shared" si="0"/>
        <v>0</v>
      </c>
      <c r="S16" s="66"/>
      <c r="T16" s="68">
        <v>387196.61777777778</v>
      </c>
      <c r="U16" s="66">
        <f t="shared" si="2"/>
        <v>649450.22555555566</v>
      </c>
      <c r="W16" s="68">
        <f>('[1]01'!L16+'[1]02'!L16+'[1]03'!L16+'[1]07'!L16*9)/12</f>
        <v>368087.6866666667</v>
      </c>
      <c r="X16" s="66">
        <f t="shared" si="3"/>
        <v>668559.15666666673</v>
      </c>
      <c r="AA16" s="68"/>
      <c r="AB16" s="68"/>
      <c r="AC16" s="68"/>
      <c r="AD16" s="66"/>
    </row>
    <row r="17" spans="1:30" s="76" customFormat="1" ht="18" customHeight="1">
      <c r="A17" s="77" t="s">
        <v>128</v>
      </c>
      <c r="B17" s="78" t="s">
        <v>122</v>
      </c>
      <c r="C17" s="77" t="s">
        <v>123</v>
      </c>
      <c r="D17" s="78" t="s">
        <v>125</v>
      </c>
      <c r="E17" s="78" t="s">
        <v>129</v>
      </c>
      <c r="F17" s="94">
        <v>388</v>
      </c>
      <c r="G17" s="78" t="s">
        <v>127</v>
      </c>
      <c r="H17" s="80">
        <v>2027472.8</v>
      </c>
      <c r="I17" s="81" t="s">
        <v>117</v>
      </c>
      <c r="J17" s="82" t="s">
        <v>118</v>
      </c>
      <c r="K17" s="83">
        <v>0.125</v>
      </c>
      <c r="L17" s="84">
        <v>253434.1</v>
      </c>
      <c r="M17" s="85">
        <v>253434.1</v>
      </c>
      <c r="N17" s="66"/>
      <c r="O17" s="98">
        <f>K17-'[1]08'!K17</f>
        <v>0</v>
      </c>
      <c r="P17" s="66">
        <f t="shared" si="4"/>
        <v>0</v>
      </c>
      <c r="Q17" s="69">
        <f>('[1]01'!L17+'[1]02'!L17+'[1]03'!L17+'[1]04'!L17+'[1]05'!L17+'[1]06'!L17+'[1]07'!L17+'[1]08'!L17+'[1]09'!L17*4)/12</f>
        <v>253434.1</v>
      </c>
      <c r="R17" s="69">
        <f t="shared" si="0"/>
        <v>0</v>
      </c>
      <c r="S17" s="66"/>
      <c r="T17" s="68">
        <v>253434.1</v>
      </c>
      <c r="U17" s="66">
        <f t="shared" si="2"/>
        <v>0</v>
      </c>
      <c r="W17" s="68">
        <f>('[1]01'!L17+'[1]02'!L17+'[1]03'!L17+'[1]07'!L17*9)/12</f>
        <v>253434.1</v>
      </c>
      <c r="X17" s="66">
        <f t="shared" si="3"/>
        <v>0</v>
      </c>
      <c r="AA17" s="68"/>
      <c r="AB17" s="68"/>
      <c r="AC17" s="68"/>
      <c r="AD17" s="66"/>
    </row>
    <row r="18" spans="1:30" s="76" customFormat="1" ht="18" customHeight="1">
      <c r="A18" s="77" t="s">
        <v>130</v>
      </c>
      <c r="B18" s="78" t="s">
        <v>122</v>
      </c>
      <c r="C18" s="77" t="s">
        <v>123</v>
      </c>
      <c r="D18" s="78" t="s">
        <v>125</v>
      </c>
      <c r="E18" s="78" t="s">
        <v>131</v>
      </c>
      <c r="F18" s="94">
        <v>371</v>
      </c>
      <c r="G18" s="78" t="s">
        <v>127</v>
      </c>
      <c r="H18" s="80">
        <v>2027472.8</v>
      </c>
      <c r="I18" s="81" t="s">
        <v>117</v>
      </c>
      <c r="J18" s="82" t="s">
        <v>118</v>
      </c>
      <c r="K18" s="83">
        <v>0.9446</v>
      </c>
      <c r="L18" s="84">
        <v>1915150.81</v>
      </c>
      <c r="M18" s="85">
        <v>1915150.8100000003</v>
      </c>
      <c r="N18" s="66"/>
      <c r="O18" s="98">
        <f>K18-'[1]08'!K18</f>
        <v>0</v>
      </c>
      <c r="P18" s="66">
        <f t="shared" si="4"/>
        <v>0</v>
      </c>
      <c r="Q18" s="69">
        <f>('[1]01'!L18+'[1]02'!L18+'[1]03'!L18+'[1]04'!L18+'[1]05'!L18+'[1]06'!L18+'[1]07'!L18+'[1]08'!L18+'[1]09'!L18*4)/12</f>
        <v>1915150.8100000003</v>
      </c>
      <c r="R18" s="69">
        <f t="shared" si="0"/>
        <v>0</v>
      </c>
      <c r="S18" s="66"/>
      <c r="T18" s="68">
        <v>1915150.8099999998</v>
      </c>
      <c r="U18" s="66">
        <f t="shared" si="2"/>
        <v>0</v>
      </c>
      <c r="W18" s="68">
        <f>('[1]01'!L18+'[1]02'!L18+'[1]03'!L18+'[1]07'!L18*9)/12</f>
        <v>1915150.8099999998</v>
      </c>
      <c r="X18" s="66">
        <f t="shared" si="3"/>
        <v>0</v>
      </c>
      <c r="AA18" s="68"/>
      <c r="AB18" s="68"/>
      <c r="AC18" s="68"/>
      <c r="AD18" s="66"/>
    </row>
    <row r="19" spans="1:30" s="76" customFormat="1" ht="18" customHeight="1">
      <c r="A19" s="77" t="s">
        <v>132</v>
      </c>
      <c r="B19" s="78" t="s">
        <v>122</v>
      </c>
      <c r="C19" s="77" t="s">
        <v>123</v>
      </c>
      <c r="D19" s="78" t="s">
        <v>125</v>
      </c>
      <c r="E19" s="78" t="s">
        <v>133</v>
      </c>
      <c r="F19" s="94">
        <v>354</v>
      </c>
      <c r="G19" s="78" t="s">
        <v>127</v>
      </c>
      <c r="H19" s="80">
        <v>2027472.8</v>
      </c>
      <c r="I19" s="81" t="s">
        <v>117</v>
      </c>
      <c r="J19" s="82" t="s">
        <v>118</v>
      </c>
      <c r="K19" s="83">
        <v>0.9446</v>
      </c>
      <c r="L19" s="84">
        <v>1915150.81</v>
      </c>
      <c r="M19" s="85">
        <v>1915150.8100000003</v>
      </c>
      <c r="N19" s="66"/>
      <c r="O19" s="98">
        <f>K19-'[1]08'!K19</f>
        <v>0</v>
      </c>
      <c r="P19" s="66">
        <f t="shared" si="4"/>
        <v>0</v>
      </c>
      <c r="Q19" s="69">
        <f>('[1]01'!L19+'[1]02'!L19+'[1]03'!L19+'[1]04'!L19+'[1]05'!L19+'[1]06'!L19+'[1]07'!L19+'[1]08'!L19+'[1]09'!L19*4)/12</f>
        <v>1915150.8100000003</v>
      </c>
      <c r="R19" s="69">
        <f t="shared" si="0"/>
        <v>0</v>
      </c>
      <c r="S19" s="66"/>
      <c r="T19" s="68">
        <v>1915150.8099999998</v>
      </c>
      <c r="U19" s="66">
        <f t="shared" si="2"/>
        <v>0</v>
      </c>
      <c r="W19" s="68">
        <f>('[1]01'!L19+'[1]02'!L19+'[1]03'!L19+'[1]07'!L19*9)/12</f>
        <v>1915150.8099999998</v>
      </c>
      <c r="X19" s="66">
        <f t="shared" si="3"/>
        <v>0</v>
      </c>
      <c r="AA19" s="68"/>
      <c r="AB19" s="68"/>
      <c r="AC19" s="68"/>
      <c r="AD19" s="66"/>
    </row>
    <row r="20" spans="1:30" s="76" customFormat="1" ht="18" customHeight="1">
      <c r="A20" s="77" t="s">
        <v>134</v>
      </c>
      <c r="B20" s="78" t="s">
        <v>122</v>
      </c>
      <c r="C20" s="77" t="s">
        <v>123</v>
      </c>
      <c r="D20" s="78" t="s">
        <v>135</v>
      </c>
      <c r="E20" s="78" t="s">
        <v>136</v>
      </c>
      <c r="F20" s="94">
        <v>321</v>
      </c>
      <c r="G20" s="78" t="s">
        <v>127</v>
      </c>
      <c r="H20" s="80">
        <v>2027472.8</v>
      </c>
      <c r="I20" s="81" t="s">
        <v>117</v>
      </c>
      <c r="J20" s="82" t="s">
        <v>118</v>
      </c>
      <c r="K20" s="83">
        <v>0.80359999999999998</v>
      </c>
      <c r="L20" s="84">
        <v>1629277.14</v>
      </c>
      <c r="M20" s="85">
        <v>1629277.14</v>
      </c>
      <c r="N20" s="66"/>
      <c r="O20" s="98">
        <f>K20-'[1]08'!K20</f>
        <v>0</v>
      </c>
      <c r="P20" s="66">
        <f t="shared" si="4"/>
        <v>0</v>
      </c>
      <c r="Q20" s="69">
        <f>('[1]01'!L20+'[1]02'!L20+'[1]03'!L20+'[1]04'!L20+'[1]05'!L20+'[1]06'!L20+'[1]07'!L20+'[1]08'!L20+'[1]09'!L20*4)/12</f>
        <v>1629277.14</v>
      </c>
      <c r="R20" s="69">
        <f t="shared" si="0"/>
        <v>0</v>
      </c>
      <c r="S20" s="66"/>
      <c r="T20" s="68">
        <v>1629277.14</v>
      </c>
      <c r="U20" s="66">
        <f t="shared" si="2"/>
        <v>0</v>
      </c>
      <c r="W20" s="68">
        <f>('[1]01'!L20+'[1]02'!L20+'[1]03'!L20+'[1]07'!L20*9)/12</f>
        <v>1629277.14</v>
      </c>
      <c r="X20" s="66">
        <f t="shared" si="3"/>
        <v>0</v>
      </c>
      <c r="AA20" s="68"/>
      <c r="AB20" s="68"/>
      <c r="AC20" s="68"/>
      <c r="AD20" s="66"/>
    </row>
    <row r="21" spans="1:30" s="76" customFormat="1" ht="18" customHeight="1">
      <c r="A21" s="77" t="s">
        <v>137</v>
      </c>
      <c r="B21" s="78" t="s">
        <v>122</v>
      </c>
      <c r="C21" s="77" t="s">
        <v>123</v>
      </c>
      <c r="D21" s="78" t="s">
        <v>135</v>
      </c>
      <c r="E21" s="78" t="s">
        <v>138</v>
      </c>
      <c r="F21" s="94">
        <v>148</v>
      </c>
      <c r="G21" s="78" t="s">
        <v>127</v>
      </c>
      <c r="H21" s="80">
        <v>2027472.8</v>
      </c>
      <c r="I21" s="81" t="s">
        <v>117</v>
      </c>
      <c r="J21" s="82" t="s">
        <v>118</v>
      </c>
      <c r="K21" s="83">
        <v>0.125</v>
      </c>
      <c r="L21" s="84">
        <v>253434.1</v>
      </c>
      <c r="M21" s="85">
        <v>253434.1</v>
      </c>
      <c r="N21" s="66"/>
      <c r="O21" s="98">
        <f>K21-'[1]08'!K21</f>
        <v>0</v>
      </c>
      <c r="P21" s="66">
        <f t="shared" si="4"/>
        <v>0</v>
      </c>
      <c r="Q21" s="69">
        <f>('[1]01'!L21+'[1]02'!L21+'[1]03'!L21+'[1]04'!L21+'[1]05'!L21+'[1]06'!L21+'[1]07'!L21+'[1]08'!L21+'[1]09'!L21*4)/12</f>
        <v>253434.1</v>
      </c>
      <c r="R21" s="69">
        <f t="shared" si="0"/>
        <v>0</v>
      </c>
      <c r="S21" s="66"/>
      <c r="T21" s="68">
        <v>253434.1</v>
      </c>
      <c r="U21" s="66">
        <f t="shared" si="2"/>
        <v>0</v>
      </c>
      <c r="W21" s="68">
        <f>('[1]01'!L21+'[1]02'!L21+'[1]03'!L21+'[1]07'!L21*9)/12</f>
        <v>253434.1</v>
      </c>
      <c r="X21" s="66">
        <f t="shared" si="3"/>
        <v>0</v>
      </c>
      <c r="AA21" s="68"/>
      <c r="AB21" s="68"/>
      <c r="AC21" s="68"/>
      <c r="AD21" s="66"/>
    </row>
    <row r="22" spans="1:30" s="76" customFormat="1" ht="18" customHeight="1">
      <c r="A22" s="77" t="s">
        <v>139</v>
      </c>
      <c r="B22" s="78" t="s">
        <v>122</v>
      </c>
      <c r="C22" s="77" t="s">
        <v>123</v>
      </c>
      <c r="D22" s="78" t="s">
        <v>125</v>
      </c>
      <c r="E22" s="78" t="s">
        <v>140</v>
      </c>
      <c r="F22" s="94">
        <v>110</v>
      </c>
      <c r="G22" s="78" t="s">
        <v>127</v>
      </c>
      <c r="H22" s="80">
        <v>2027472.8</v>
      </c>
      <c r="I22" s="81" t="s">
        <v>117</v>
      </c>
      <c r="J22" s="82" t="s">
        <v>118</v>
      </c>
      <c r="K22" s="83">
        <v>0.60540000000000005</v>
      </c>
      <c r="L22" s="84">
        <v>1227432.03</v>
      </c>
      <c r="M22" s="85">
        <v>1685911.2166666668</v>
      </c>
      <c r="N22" s="66"/>
      <c r="O22" s="97">
        <f>K22-'[1]08'!K22</f>
        <v>-0.33919999999999995</v>
      </c>
      <c r="P22" s="66">
        <f t="shared" si="4"/>
        <v>0</v>
      </c>
      <c r="Q22" s="69">
        <f>('[1]01'!L22+'[1]02'!L22+'[1]03'!L22+'[1]04'!L22+'[1]05'!L22+'[1]06'!L22+'[1]07'!L22+'[1]08'!L22+'[1]09'!L22*4)/12</f>
        <v>1685911.2166666668</v>
      </c>
      <c r="R22" s="69">
        <f t="shared" si="0"/>
        <v>0</v>
      </c>
      <c r="S22" s="66"/>
      <c r="T22" s="68">
        <v>1915150.8099999998</v>
      </c>
      <c r="U22" s="66">
        <f t="shared" si="2"/>
        <v>-229239.59333333303</v>
      </c>
      <c r="W22" s="68">
        <f>('[1]01'!L22+'[1]02'!L22+'[1]03'!L22+'[1]07'!L22*9)/12</f>
        <v>1915150.8099999998</v>
      </c>
      <c r="X22" s="66">
        <f t="shared" si="3"/>
        <v>-229239.59333333303</v>
      </c>
      <c r="AA22" s="68"/>
      <c r="AB22" s="68"/>
      <c r="AC22" s="68"/>
      <c r="AD22" s="66"/>
    </row>
    <row r="23" spans="1:30" s="76" customFormat="1" ht="18" customHeight="1">
      <c r="A23" s="77" t="s">
        <v>141</v>
      </c>
      <c r="B23" s="78" t="s">
        <v>122</v>
      </c>
      <c r="C23" s="77" t="s">
        <v>123</v>
      </c>
      <c r="D23" s="78" t="s">
        <v>135</v>
      </c>
      <c r="E23" s="78" t="s">
        <v>142</v>
      </c>
      <c r="F23" s="94">
        <v>82</v>
      </c>
      <c r="G23" s="78" t="s">
        <v>143</v>
      </c>
      <c r="H23" s="80">
        <v>1733489.24</v>
      </c>
      <c r="I23" s="81" t="s">
        <v>117</v>
      </c>
      <c r="J23" s="82" t="s">
        <v>118</v>
      </c>
      <c r="K23" s="83">
        <v>0.125</v>
      </c>
      <c r="L23" s="84">
        <v>216686.16</v>
      </c>
      <c r="M23" s="85">
        <v>216686.16</v>
      </c>
      <c r="N23" s="66"/>
      <c r="O23" s="98">
        <f>K23-'[1]08'!K23</f>
        <v>0</v>
      </c>
      <c r="P23" s="66">
        <f t="shared" si="4"/>
        <v>0</v>
      </c>
      <c r="Q23" s="69">
        <f>('[1]01'!L23+'[1]02'!L23+'[1]03'!L23+'[1]04'!L23+'[1]05'!L23+'[1]06'!L23+'[1]07'!L23+'[1]08'!L23+'[1]09'!L23*4)/12</f>
        <v>216686.16</v>
      </c>
      <c r="R23" s="69">
        <f t="shared" si="0"/>
        <v>0</v>
      </c>
      <c r="S23" s="66"/>
      <c r="T23" s="68">
        <v>216686.16</v>
      </c>
      <c r="U23" s="66">
        <f t="shared" si="2"/>
        <v>0</v>
      </c>
      <c r="W23" s="68">
        <f>('[1]01'!L23+'[1]02'!L23+'[1]03'!L23+'[1]07'!L23*9)/12</f>
        <v>216686.16</v>
      </c>
      <c r="X23" s="66">
        <f t="shared" si="3"/>
        <v>0</v>
      </c>
      <c r="AA23" s="68"/>
      <c r="AB23" s="68"/>
      <c r="AC23" s="68"/>
      <c r="AD23" s="66"/>
    </row>
    <row r="24" spans="1:30" s="76" customFormat="1" ht="18" customHeight="1">
      <c r="A24" s="87" t="s">
        <v>2</v>
      </c>
      <c r="B24" s="88" t="s">
        <v>144</v>
      </c>
      <c r="C24" s="87" t="s">
        <v>145</v>
      </c>
      <c r="D24" s="89" t="s">
        <v>110</v>
      </c>
      <c r="E24" s="88" t="s">
        <v>108</v>
      </c>
      <c r="F24" s="90">
        <f>SUM(F25:F33)</f>
        <v>4086</v>
      </c>
      <c r="G24" s="89" t="s">
        <v>110</v>
      </c>
      <c r="H24" s="74">
        <v>20616026.399999999</v>
      </c>
      <c r="I24" s="89" t="s">
        <v>110</v>
      </c>
      <c r="J24" s="91" t="s">
        <v>110</v>
      </c>
      <c r="K24" s="92" t="s">
        <v>110</v>
      </c>
      <c r="L24" s="93">
        <v>18010962.84</v>
      </c>
      <c r="M24" s="64">
        <f t="shared" ref="M24" si="6">SUM(M25:M33)</f>
        <v>17131227.935000002</v>
      </c>
      <c r="N24" s="66"/>
      <c r="O24" s="86"/>
      <c r="P24" s="66"/>
      <c r="Q24" s="69">
        <f>('[1]01'!L24+'[1]02'!L24+'[1]03'!L24+'[1]04'!L24+'[1]05'!L24+'[1]06'!L24+'[1]07'!L24+'[1]08'!L24+'[1]09'!L24*4)/12</f>
        <v>17131227.935000002</v>
      </c>
      <c r="R24" s="69">
        <f t="shared" si="0"/>
        <v>0</v>
      </c>
      <c r="S24" s="66"/>
      <c r="T24" s="68">
        <v>17169532.059027776</v>
      </c>
      <c r="U24" s="66">
        <f t="shared" si="2"/>
        <v>-38304.124027773738</v>
      </c>
      <c r="W24" s="68">
        <f>('[1]01'!L24+'[1]02'!L24+'[1]03'!L24+'[1]07'!L24*9)/12</f>
        <v>16048619.348333335</v>
      </c>
      <c r="X24" s="66">
        <f t="shared" si="3"/>
        <v>1082608.5866666678</v>
      </c>
      <c r="AA24" s="68"/>
      <c r="AB24" s="68"/>
      <c r="AC24" s="68"/>
      <c r="AD24" s="66"/>
    </row>
    <row r="25" spans="1:30" s="76" customFormat="1" ht="18" customHeight="1">
      <c r="A25" s="77" t="s">
        <v>146</v>
      </c>
      <c r="B25" s="78" t="s">
        <v>144</v>
      </c>
      <c r="C25" s="77" t="s">
        <v>145</v>
      </c>
      <c r="D25" s="78" t="s">
        <v>147</v>
      </c>
      <c r="E25" s="78" t="s">
        <v>148</v>
      </c>
      <c r="F25" s="79">
        <v>1173</v>
      </c>
      <c r="G25" s="78" t="s">
        <v>121</v>
      </c>
      <c r="H25" s="80">
        <v>3211858.4</v>
      </c>
      <c r="I25" s="81" t="s">
        <v>117</v>
      </c>
      <c r="J25" s="82" t="s">
        <v>118</v>
      </c>
      <c r="K25" s="83">
        <v>0.62749999999999995</v>
      </c>
      <c r="L25" s="84">
        <v>2015441.15</v>
      </c>
      <c r="M25" s="85">
        <v>2015441.1500000001</v>
      </c>
      <c r="N25" s="66"/>
      <c r="O25" s="98">
        <f>K25-'[1]08'!K25</f>
        <v>0</v>
      </c>
      <c r="P25" s="66">
        <f t="shared" si="4"/>
        <v>0</v>
      </c>
      <c r="Q25" s="69">
        <f>('[1]01'!L25+'[1]02'!L25+'[1]03'!L25+'[1]04'!L25+'[1]05'!L25+'[1]06'!L25+'[1]07'!L25+'[1]08'!L25+'[1]09'!L25*4)/12</f>
        <v>2015441.1500000001</v>
      </c>
      <c r="R25" s="69">
        <f>Q25-M25</f>
        <v>0</v>
      </c>
      <c r="S25" s="66"/>
      <c r="T25" s="68">
        <v>2015441.1499999997</v>
      </c>
      <c r="U25" s="66">
        <f t="shared" si="2"/>
        <v>0</v>
      </c>
      <c r="W25" s="68">
        <f>('[1]01'!L25+'[1]02'!L25+'[1]03'!L25+'[1]07'!L25*9)/12</f>
        <v>2015441.1499999997</v>
      </c>
      <c r="X25" s="66">
        <f t="shared" si="3"/>
        <v>0</v>
      </c>
      <c r="AA25" s="68"/>
      <c r="AB25" s="68"/>
      <c r="AC25" s="68"/>
      <c r="AD25" s="66"/>
    </row>
    <row r="26" spans="1:30" s="76" customFormat="1" ht="18" customHeight="1">
      <c r="A26" s="77" t="s">
        <v>149</v>
      </c>
      <c r="B26" s="78" t="s">
        <v>144</v>
      </c>
      <c r="C26" s="77" t="s">
        <v>145</v>
      </c>
      <c r="D26" s="78" t="s">
        <v>147</v>
      </c>
      <c r="E26" s="78" t="s">
        <v>150</v>
      </c>
      <c r="F26" s="79">
        <v>903</v>
      </c>
      <c r="G26" s="78" t="s">
        <v>121</v>
      </c>
      <c r="H26" s="80">
        <v>3211858.4</v>
      </c>
      <c r="I26" s="81" t="s">
        <v>117</v>
      </c>
      <c r="J26" s="82" t="s">
        <v>118</v>
      </c>
      <c r="K26" s="95">
        <v>0.68540000000000001</v>
      </c>
      <c r="L26" s="96">
        <v>2201407.75</v>
      </c>
      <c r="M26" s="85">
        <v>1898877.4541666664</v>
      </c>
      <c r="N26" s="66"/>
      <c r="O26" s="97">
        <f>K26-'[1]08'!K26</f>
        <v>0.20550000000000002</v>
      </c>
      <c r="P26" s="66">
        <f t="shared" si="4"/>
        <v>0</v>
      </c>
      <c r="Q26" s="69">
        <f>('[1]01'!L26+'[1]02'!L26+'[1]03'!L26+'[1]04'!L26+'[1]05'!L26+'[1]06'!L26+'[1]07'!L26+'[1]08'!L26+'[1]09'!L26*4)/12</f>
        <v>1898877.4541666664</v>
      </c>
      <c r="R26" s="69">
        <f t="shared" ref="R26:R33" si="7">Q26-M26</f>
        <v>0</v>
      </c>
      <c r="S26" s="66"/>
      <c r="T26" s="68">
        <v>1660544.1791666665</v>
      </c>
      <c r="U26" s="66">
        <f t="shared" si="2"/>
        <v>238333.27499999991</v>
      </c>
      <c r="W26" s="68">
        <f>('[1]01'!L26+'[1]02'!L26+'[1]03'!L26+'[1]07'!L26*9)/12</f>
        <v>1898770.3875</v>
      </c>
      <c r="X26" s="66">
        <f t="shared" si="3"/>
        <v>107.06666666641831</v>
      </c>
      <c r="AA26" s="68"/>
      <c r="AB26" s="68"/>
      <c r="AC26" s="68"/>
      <c r="AD26" s="66"/>
    </row>
    <row r="27" spans="1:30" s="106" customFormat="1" ht="18" customHeight="1">
      <c r="A27" s="99" t="s">
        <v>151</v>
      </c>
      <c r="B27" s="100" t="s">
        <v>144</v>
      </c>
      <c r="C27" s="99" t="s">
        <v>145</v>
      </c>
      <c r="D27" s="100" t="s">
        <v>147</v>
      </c>
      <c r="E27" s="100" t="s">
        <v>152</v>
      </c>
      <c r="F27" s="94">
        <v>448</v>
      </c>
      <c r="G27" s="100" t="s">
        <v>127</v>
      </c>
      <c r="H27" s="101">
        <v>2027472.8</v>
      </c>
      <c r="I27" s="102" t="s">
        <v>117</v>
      </c>
      <c r="J27" s="103" t="s">
        <v>153</v>
      </c>
      <c r="K27" s="95">
        <v>1</v>
      </c>
      <c r="L27" s="96">
        <v>2027472.8</v>
      </c>
      <c r="M27" s="85">
        <v>1879636.2416666669</v>
      </c>
      <c r="N27" s="104"/>
      <c r="O27" s="98">
        <f>K27-'[1]08'!K27</f>
        <v>0</v>
      </c>
      <c r="P27" s="104">
        <f t="shared" si="4"/>
        <v>0</v>
      </c>
      <c r="Q27" s="69">
        <f>('[1]01'!L27+'[1]02'!L27+'[1]03'!L27+'[1]04'!L27+'[1]05'!L27+'[1]06'!L27+'[1]07'!L27+'[1]08'!L27+'[1]09'!L27*4)/12</f>
        <v>1879636.2416666669</v>
      </c>
      <c r="R27" s="69">
        <f t="shared" si="7"/>
        <v>0</v>
      </c>
      <c r="S27" s="66"/>
      <c r="T27" s="105">
        <v>1904275.6680555556</v>
      </c>
      <c r="U27" s="104">
        <f t="shared" si="2"/>
        <v>-24639.42638888862</v>
      </c>
      <c r="W27" s="105">
        <f>('[1]01'!L27+'[1]02'!L27+'[1]03'!L27+'[1]07'!L27*9)/12</f>
        <v>1879636.2416666665</v>
      </c>
      <c r="X27" s="104">
        <f t="shared" si="3"/>
        <v>0</v>
      </c>
      <c r="AA27" s="68"/>
      <c r="AB27" s="68"/>
      <c r="AC27" s="68"/>
      <c r="AD27" s="66"/>
    </row>
    <row r="28" spans="1:30" s="76" customFormat="1" ht="18" customHeight="1">
      <c r="A28" s="77" t="s">
        <v>154</v>
      </c>
      <c r="B28" s="78" t="s">
        <v>144</v>
      </c>
      <c r="C28" s="77" t="s">
        <v>145</v>
      </c>
      <c r="D28" s="78" t="s">
        <v>147</v>
      </c>
      <c r="E28" s="78" t="s">
        <v>155</v>
      </c>
      <c r="F28" s="79">
        <v>389</v>
      </c>
      <c r="G28" s="78" t="s">
        <v>127</v>
      </c>
      <c r="H28" s="80">
        <v>2027472.8</v>
      </c>
      <c r="I28" s="81" t="s">
        <v>117</v>
      </c>
      <c r="J28" s="103" t="s">
        <v>153</v>
      </c>
      <c r="K28" s="95">
        <v>1</v>
      </c>
      <c r="L28" s="96">
        <v>2027472.8</v>
      </c>
      <c r="M28" s="85">
        <v>1731799.6833333333</v>
      </c>
      <c r="N28" s="66"/>
      <c r="O28" s="98">
        <f>K28-'[1]08'!K28</f>
        <v>0.875</v>
      </c>
      <c r="P28" s="66">
        <f t="shared" si="4"/>
        <v>0</v>
      </c>
      <c r="Q28" s="69">
        <f>('[1]01'!L28+'[1]02'!L28+'[1]03'!L28+'[1]04'!L28+'[1]05'!L28+'[1]06'!L28+'[1]07'!L28+'[1]08'!L28+'[1]09'!L28*4)/12</f>
        <v>1731799.6833333333</v>
      </c>
      <c r="R28" s="69">
        <f t="shared" si="7"/>
        <v>0</v>
      </c>
      <c r="S28" s="66"/>
      <c r="T28" s="68">
        <v>2027472.8</v>
      </c>
      <c r="U28" s="66">
        <f t="shared" si="2"/>
        <v>-295673.1166666667</v>
      </c>
      <c r="W28" s="68">
        <f>('[1]01'!L28+'[1]02'!L28+'[1]03'!L28+'[1]07'!L28*9)/12</f>
        <v>696943.77500000002</v>
      </c>
      <c r="X28" s="66">
        <f t="shared" si="3"/>
        <v>1034855.9083333333</v>
      </c>
      <c r="AA28" s="68"/>
      <c r="AB28" s="68"/>
      <c r="AC28" s="68"/>
      <c r="AD28" s="66"/>
    </row>
    <row r="29" spans="1:30" s="76" customFormat="1" ht="18" customHeight="1">
      <c r="A29" s="77" t="s">
        <v>156</v>
      </c>
      <c r="B29" s="78" t="s">
        <v>144</v>
      </c>
      <c r="C29" s="77" t="s">
        <v>145</v>
      </c>
      <c r="D29" s="78" t="s">
        <v>147</v>
      </c>
      <c r="E29" s="78" t="s">
        <v>157</v>
      </c>
      <c r="F29" s="79">
        <v>358</v>
      </c>
      <c r="G29" s="78" t="s">
        <v>127</v>
      </c>
      <c r="H29" s="80">
        <v>2027472.8</v>
      </c>
      <c r="I29" s="81" t="s">
        <v>117</v>
      </c>
      <c r="J29" s="82" t="s">
        <v>118</v>
      </c>
      <c r="K29" s="95">
        <v>0.80359999999999998</v>
      </c>
      <c r="L29" s="96">
        <v>1629277.14</v>
      </c>
      <c r="M29" s="85">
        <v>1700745.5575000001</v>
      </c>
      <c r="N29" s="66"/>
      <c r="O29" s="98">
        <f>K29-'[1]08'!K29</f>
        <v>0</v>
      </c>
      <c r="P29" s="104">
        <f t="shared" si="4"/>
        <v>0</v>
      </c>
      <c r="Q29" s="69">
        <f>('[1]01'!L29+'[1]02'!L29+'[1]03'!L29+'[1]04'!L29+'[1]05'!L29+'[1]06'!L29+'[1]07'!L29+'[1]08'!L29+'[1]09'!L29*4)/12</f>
        <v>1700745.5575000001</v>
      </c>
      <c r="R29" s="69">
        <f t="shared" si="7"/>
        <v>0</v>
      </c>
      <c r="S29" s="66"/>
      <c r="T29" s="68">
        <v>1657070.4134722222</v>
      </c>
      <c r="U29" s="66">
        <f t="shared" si="2"/>
        <v>43675.144027777947</v>
      </c>
      <c r="W29" s="68">
        <f>('[1]01'!L29+'[1]02'!L29+'[1]03'!L29+'[1]07'!L29*9)/12</f>
        <v>1653099.9458333335</v>
      </c>
      <c r="X29" s="66">
        <f t="shared" si="3"/>
        <v>47645.611666666577</v>
      </c>
      <c r="AA29" s="68"/>
      <c r="AB29" s="68"/>
      <c r="AC29" s="68"/>
      <c r="AD29" s="66"/>
    </row>
    <row r="30" spans="1:30" s="76" customFormat="1" ht="18" customHeight="1">
      <c r="A30" s="77" t="s">
        <v>158</v>
      </c>
      <c r="B30" s="78" t="s">
        <v>144</v>
      </c>
      <c r="C30" s="77" t="s">
        <v>145</v>
      </c>
      <c r="D30" s="78" t="s">
        <v>147</v>
      </c>
      <c r="E30" s="78" t="s">
        <v>159</v>
      </c>
      <c r="F30" s="79">
        <v>332</v>
      </c>
      <c r="G30" s="78" t="s">
        <v>127</v>
      </c>
      <c r="H30" s="80">
        <v>2027472.8</v>
      </c>
      <c r="I30" s="81" t="s">
        <v>117</v>
      </c>
      <c r="J30" s="107" t="s">
        <v>153</v>
      </c>
      <c r="K30" s="83">
        <v>1</v>
      </c>
      <c r="L30" s="84">
        <v>2027472.8</v>
      </c>
      <c r="M30" s="85">
        <v>1879636.2416666669</v>
      </c>
      <c r="N30" s="66"/>
      <c r="O30" s="98">
        <f>K30-'[1]08'!K30</f>
        <v>0</v>
      </c>
      <c r="P30" s="104">
        <f t="shared" si="4"/>
        <v>0</v>
      </c>
      <c r="Q30" s="69">
        <f>('[1]01'!L30+'[1]02'!L30+'[1]03'!L30+'[1]04'!L30+'[1]05'!L30+'[1]06'!L30+'[1]07'!L30+'[1]08'!L30+'[1]09'!L30*4)/12</f>
        <v>1879636.2416666669</v>
      </c>
      <c r="R30" s="69">
        <f t="shared" si="7"/>
        <v>0</v>
      </c>
      <c r="S30" s="66"/>
      <c r="T30" s="68">
        <v>1879636.2416666665</v>
      </c>
      <c r="U30" s="66">
        <f t="shared" si="2"/>
        <v>0</v>
      </c>
      <c r="W30" s="68">
        <f>('[1]01'!L30+'[1]02'!L30+'[1]03'!L30+'[1]07'!L30*9)/12</f>
        <v>1879636.2416666665</v>
      </c>
      <c r="X30" s="66">
        <f t="shared" si="3"/>
        <v>0</v>
      </c>
      <c r="AA30" s="68"/>
      <c r="AB30" s="68"/>
      <c r="AC30" s="68"/>
      <c r="AD30" s="66"/>
    </row>
    <row r="31" spans="1:30" s="76" customFormat="1" ht="18" customHeight="1">
      <c r="A31" s="77" t="s">
        <v>160</v>
      </c>
      <c r="B31" s="78" t="s">
        <v>144</v>
      </c>
      <c r="C31" s="77" t="s">
        <v>145</v>
      </c>
      <c r="D31" s="78" t="s">
        <v>147</v>
      </c>
      <c r="E31" s="78" t="s">
        <v>161</v>
      </c>
      <c r="F31" s="79">
        <v>192</v>
      </c>
      <c r="G31" s="78" t="s">
        <v>127</v>
      </c>
      <c r="H31" s="80">
        <v>2027472.8</v>
      </c>
      <c r="I31" s="81" t="s">
        <v>117</v>
      </c>
      <c r="J31" s="107" t="s">
        <v>153</v>
      </c>
      <c r="K31" s="83">
        <v>1</v>
      </c>
      <c r="L31" s="84">
        <v>2027472.8</v>
      </c>
      <c r="M31" s="85">
        <v>2027472.8</v>
      </c>
      <c r="N31" s="66"/>
      <c r="O31" s="98">
        <f>K31-'[1]08'!K31</f>
        <v>0</v>
      </c>
      <c r="P31" s="104">
        <f t="shared" si="4"/>
        <v>0</v>
      </c>
      <c r="Q31" s="69">
        <f>('[1]01'!L31+'[1]02'!L31+'[1]03'!L31+'[1]04'!L31+'[1]05'!L31+'[1]06'!L31+'[1]07'!L31+'[1]08'!L31+'[1]09'!L31*4)/12</f>
        <v>2027472.8</v>
      </c>
      <c r="R31" s="69">
        <f t="shared" si="7"/>
        <v>0</v>
      </c>
      <c r="S31" s="66"/>
      <c r="T31" s="68">
        <v>2027472.8</v>
      </c>
      <c r="U31" s="66">
        <f t="shared" si="2"/>
        <v>0</v>
      </c>
      <c r="W31" s="68">
        <f>('[1]01'!L31+'[1]02'!L31+'[1]03'!L31+'[1]07'!L31*9)/12</f>
        <v>2027472.8</v>
      </c>
      <c r="X31" s="66">
        <f t="shared" si="3"/>
        <v>0</v>
      </c>
      <c r="AA31" s="68"/>
      <c r="AB31" s="68"/>
      <c r="AC31" s="68"/>
      <c r="AD31" s="66"/>
    </row>
    <row r="32" spans="1:30" s="76" customFormat="1" ht="18" customHeight="1">
      <c r="A32" s="77" t="s">
        <v>162</v>
      </c>
      <c r="B32" s="78" t="s">
        <v>144</v>
      </c>
      <c r="C32" s="77" t="s">
        <v>145</v>
      </c>
      <c r="D32" s="78" t="s">
        <v>147</v>
      </c>
      <c r="E32" s="78" t="s">
        <v>163</v>
      </c>
      <c r="F32" s="79">
        <v>181</v>
      </c>
      <c r="G32" s="78" t="s">
        <v>127</v>
      </c>
      <c r="H32" s="80">
        <v>2027472.8</v>
      </c>
      <c r="I32" s="81" t="s">
        <v>117</v>
      </c>
      <c r="J32" s="107" t="s">
        <v>153</v>
      </c>
      <c r="K32" s="83">
        <v>1</v>
      </c>
      <c r="L32" s="84">
        <v>2027472.8</v>
      </c>
      <c r="M32" s="85">
        <v>1970146.0066666668</v>
      </c>
      <c r="N32" s="66"/>
      <c r="O32" s="98">
        <f>K32-'[1]08'!K32</f>
        <v>0</v>
      </c>
      <c r="P32" s="104">
        <f t="shared" si="4"/>
        <v>0</v>
      </c>
      <c r="Q32" s="69">
        <f>('[1]01'!L32+'[1]02'!L32+'[1]03'!L32+'[1]04'!L32+'[1]05'!L32+'[1]06'!L32+'[1]07'!L32+'[1]08'!L32+'[1]09'!L32*4)/12</f>
        <v>1970146.0066666668</v>
      </c>
      <c r="R32" s="69">
        <f t="shared" si="7"/>
        <v>0</v>
      </c>
      <c r="S32" s="66"/>
      <c r="T32" s="68">
        <v>1970146.0066666666</v>
      </c>
      <c r="U32" s="66">
        <f t="shared" si="2"/>
        <v>0</v>
      </c>
      <c r="W32" s="68">
        <f>('[1]01'!L32+'[1]02'!L32+'[1]03'!L32+'[1]07'!L32*9)/12</f>
        <v>1970146.0066666666</v>
      </c>
      <c r="X32" s="66">
        <f t="shared" si="3"/>
        <v>0</v>
      </c>
      <c r="AA32" s="68"/>
      <c r="AB32" s="68"/>
      <c r="AC32" s="68"/>
      <c r="AD32" s="66"/>
    </row>
    <row r="33" spans="1:30" s="76" customFormat="1" ht="18" customHeight="1">
      <c r="A33" s="77" t="s">
        <v>164</v>
      </c>
      <c r="B33" s="78" t="s">
        <v>144</v>
      </c>
      <c r="C33" s="77" t="s">
        <v>145</v>
      </c>
      <c r="D33" s="78" t="s">
        <v>147</v>
      </c>
      <c r="E33" s="78" t="s">
        <v>165</v>
      </c>
      <c r="F33" s="79">
        <v>110</v>
      </c>
      <c r="G33" s="78" t="s">
        <v>127</v>
      </c>
      <c r="H33" s="80">
        <v>2027472.8</v>
      </c>
      <c r="I33" s="81" t="s">
        <v>117</v>
      </c>
      <c r="J33" s="107" t="s">
        <v>153</v>
      </c>
      <c r="K33" s="83">
        <v>1</v>
      </c>
      <c r="L33" s="84">
        <v>2027472.8</v>
      </c>
      <c r="M33" s="85">
        <v>2027472.8</v>
      </c>
      <c r="N33" s="66"/>
      <c r="O33" s="98">
        <f>K33-'[1]08'!K33</f>
        <v>0</v>
      </c>
      <c r="P33" s="104">
        <f t="shared" si="4"/>
        <v>0</v>
      </c>
      <c r="Q33" s="69">
        <f>('[1]01'!L33+'[1]02'!L33+'[1]03'!L33+'[1]04'!L33+'[1]05'!L33+'[1]06'!L33+'[1]07'!L33+'[1]08'!L33+'[1]09'!L33*4)/12</f>
        <v>2027472.8</v>
      </c>
      <c r="R33" s="69">
        <f t="shared" si="7"/>
        <v>0</v>
      </c>
      <c r="S33" s="66"/>
      <c r="T33" s="68">
        <v>2027472.8</v>
      </c>
      <c r="U33" s="66">
        <f t="shared" si="2"/>
        <v>0</v>
      </c>
      <c r="W33" s="68">
        <f>('[1]01'!L33+'[1]02'!L33+'[1]03'!L33+'[1]07'!L33*9)/12</f>
        <v>2027472.8</v>
      </c>
      <c r="X33" s="66">
        <f t="shared" si="3"/>
        <v>0</v>
      </c>
      <c r="AA33" s="68"/>
      <c r="AB33" s="68"/>
      <c r="AC33" s="68"/>
      <c r="AD33" s="66"/>
    </row>
    <row r="34" spans="1:30" s="76" customFormat="1" ht="18" customHeight="1">
      <c r="A34" s="87" t="s">
        <v>3</v>
      </c>
      <c r="B34" s="88" t="s">
        <v>166</v>
      </c>
      <c r="C34" s="87" t="s">
        <v>167</v>
      </c>
      <c r="D34" s="89" t="s">
        <v>110</v>
      </c>
      <c r="E34" s="88" t="s">
        <v>108</v>
      </c>
      <c r="F34" s="90">
        <v>239</v>
      </c>
      <c r="G34" s="89" t="s">
        <v>110</v>
      </c>
      <c r="H34" s="74">
        <v>2027472.8</v>
      </c>
      <c r="I34" s="89" t="s">
        <v>110</v>
      </c>
      <c r="J34" s="91" t="s">
        <v>110</v>
      </c>
      <c r="K34" s="92" t="s">
        <v>110</v>
      </c>
      <c r="L34" s="93">
        <v>1915150.81</v>
      </c>
      <c r="M34" s="64">
        <f t="shared" ref="M34" si="8">M35</f>
        <v>1915150.8100000003</v>
      </c>
      <c r="N34" s="66"/>
      <c r="O34" s="86"/>
      <c r="P34" s="104"/>
      <c r="Q34" s="69"/>
      <c r="R34" s="108"/>
      <c r="S34" s="66"/>
      <c r="T34" s="68">
        <v>1915150.8099999998</v>
      </c>
      <c r="U34" s="66">
        <f t="shared" si="2"/>
        <v>0</v>
      </c>
      <c r="W34" s="68">
        <f>('[1]01'!L34+'[1]02'!L34+'[1]03'!L34+'[1]07'!L34*9)/12</f>
        <v>1915150.8099999998</v>
      </c>
      <c r="X34" s="66">
        <f t="shared" si="3"/>
        <v>0</v>
      </c>
      <c r="AA34" s="68"/>
      <c r="AB34" s="68"/>
      <c r="AC34" s="68"/>
      <c r="AD34" s="66"/>
    </row>
    <row r="35" spans="1:30" s="76" customFormat="1" ht="18" customHeight="1">
      <c r="A35" s="77" t="s">
        <v>168</v>
      </c>
      <c r="B35" s="78" t="s">
        <v>166</v>
      </c>
      <c r="C35" s="77" t="s">
        <v>167</v>
      </c>
      <c r="D35" s="78" t="s">
        <v>169</v>
      </c>
      <c r="E35" s="78" t="s">
        <v>170</v>
      </c>
      <c r="F35" s="79">
        <v>239</v>
      </c>
      <c r="G35" s="78" t="s">
        <v>127</v>
      </c>
      <c r="H35" s="80">
        <v>2027472.8</v>
      </c>
      <c r="I35" s="81" t="s">
        <v>117</v>
      </c>
      <c r="J35" s="82" t="s">
        <v>118</v>
      </c>
      <c r="K35" s="83">
        <v>0.9446</v>
      </c>
      <c r="L35" s="84">
        <v>1915150.81</v>
      </c>
      <c r="M35" s="85">
        <v>1915150.8100000003</v>
      </c>
      <c r="N35" s="66"/>
      <c r="O35" s="98">
        <f>K35-'[1]08'!K35</f>
        <v>0</v>
      </c>
      <c r="P35" s="104">
        <f t="shared" si="4"/>
        <v>0</v>
      </c>
      <c r="Q35" s="69">
        <f>('[1]01'!L35+'[1]02'!L35+'[1]03'!L35+'[1]04'!L35+'[1]05'!L35+'[1]06'!L35+'[1]07'!L35+'[1]08'!L35+'[1]09'!L35*4)/12</f>
        <v>1915150.8100000003</v>
      </c>
      <c r="R35" s="69">
        <f>Q35-M35</f>
        <v>0</v>
      </c>
      <c r="S35" s="66"/>
      <c r="T35" s="68">
        <v>1915150.8099999998</v>
      </c>
      <c r="U35" s="66">
        <f t="shared" si="2"/>
        <v>0</v>
      </c>
      <c r="W35" s="68">
        <f>('[1]01'!L35+'[1]02'!L35+'[1]03'!L35+'[1]07'!L35*9)/12</f>
        <v>1915150.8099999998</v>
      </c>
      <c r="X35" s="66">
        <f t="shared" si="3"/>
        <v>0</v>
      </c>
      <c r="AA35" s="68"/>
      <c r="AB35" s="68"/>
      <c r="AC35" s="68"/>
      <c r="AD35" s="66"/>
    </row>
    <row r="36" spans="1:30" s="76" customFormat="1" ht="18" customHeight="1">
      <c r="A36" s="87" t="s">
        <v>9</v>
      </c>
      <c r="B36" s="88" t="s">
        <v>171</v>
      </c>
      <c r="C36" s="87" t="s">
        <v>172</v>
      </c>
      <c r="D36" s="89" t="s">
        <v>110</v>
      </c>
      <c r="E36" s="88" t="s">
        <v>108</v>
      </c>
      <c r="F36" s="90">
        <f>SUM(F37:F38)</f>
        <v>440</v>
      </c>
      <c r="G36" s="89" t="s">
        <v>110</v>
      </c>
      <c r="H36" s="74">
        <v>4054945.6</v>
      </c>
      <c r="I36" s="89" t="s">
        <v>110</v>
      </c>
      <c r="J36" s="91" t="s">
        <v>110</v>
      </c>
      <c r="K36" s="92" t="s">
        <v>110</v>
      </c>
      <c r="L36" s="93">
        <v>4054945.6</v>
      </c>
      <c r="M36" s="64">
        <f t="shared" ref="M36" si="9">SUM(M37:M38)</f>
        <v>3710984.84</v>
      </c>
      <c r="N36" s="66"/>
      <c r="O36" s="86"/>
      <c r="P36" s="104"/>
      <c r="Q36" s="69"/>
      <c r="R36" s="108"/>
      <c r="S36" s="66"/>
      <c r="T36" s="68">
        <v>3367024.08</v>
      </c>
      <c r="U36" s="66">
        <f t="shared" si="2"/>
        <v>343960.75999999978</v>
      </c>
      <c r="W36" s="68">
        <f>('[1]01'!L36+'[1]02'!L36+'[1]03'!L36+'[1]07'!L36*9)/12</f>
        <v>3882965.22</v>
      </c>
      <c r="X36" s="66">
        <f t="shared" si="3"/>
        <v>-171980.38000000035</v>
      </c>
      <c r="AA36" s="68"/>
      <c r="AB36" s="68"/>
      <c r="AC36" s="68"/>
      <c r="AD36" s="66"/>
    </row>
    <row r="37" spans="1:30" s="76" customFormat="1" ht="18" customHeight="1">
      <c r="A37" s="77" t="s">
        <v>173</v>
      </c>
      <c r="B37" s="78" t="s">
        <v>171</v>
      </c>
      <c r="C37" s="77" t="s">
        <v>172</v>
      </c>
      <c r="D37" s="78" t="s">
        <v>174</v>
      </c>
      <c r="E37" s="78" t="s">
        <v>175</v>
      </c>
      <c r="F37" s="79">
        <v>254</v>
      </c>
      <c r="G37" s="78" t="s">
        <v>127</v>
      </c>
      <c r="H37" s="80">
        <v>2027472.8</v>
      </c>
      <c r="I37" s="81" t="s">
        <v>117</v>
      </c>
      <c r="J37" s="107" t="s">
        <v>153</v>
      </c>
      <c r="K37" s="83">
        <v>1</v>
      </c>
      <c r="L37" s="84">
        <v>2027472.8</v>
      </c>
      <c r="M37" s="85">
        <v>2027472.8</v>
      </c>
      <c r="N37" s="66"/>
      <c r="O37" s="98">
        <f>K37-'[1]08'!K37</f>
        <v>0</v>
      </c>
      <c r="P37" s="104">
        <f t="shared" si="4"/>
        <v>0</v>
      </c>
      <c r="Q37" s="69">
        <f>('[1]01'!L37+'[1]02'!L37+'[1]03'!L37+'[1]04'!L37+'[1]05'!L37+'[1]06'!L37+'[1]07'!L37+'[1]08'!L37+'[1]09'!L37*4)/12</f>
        <v>2027472.8</v>
      </c>
      <c r="R37" s="69">
        <f>Q37-M37</f>
        <v>0</v>
      </c>
      <c r="S37" s="66"/>
      <c r="T37" s="68">
        <v>2027472.8</v>
      </c>
      <c r="U37" s="66">
        <f t="shared" si="2"/>
        <v>0</v>
      </c>
      <c r="W37" s="68">
        <f>('[1]01'!L37+'[1]02'!L37+'[1]03'!L37+'[1]07'!L37*9)/12</f>
        <v>2027472.8</v>
      </c>
      <c r="X37" s="66">
        <f t="shared" si="3"/>
        <v>0</v>
      </c>
      <c r="AA37" s="68"/>
      <c r="AB37" s="68"/>
      <c r="AC37" s="68"/>
      <c r="AD37" s="66"/>
    </row>
    <row r="38" spans="1:30" s="76" customFormat="1" ht="18" customHeight="1">
      <c r="A38" s="77" t="s">
        <v>176</v>
      </c>
      <c r="B38" s="78" t="s">
        <v>171</v>
      </c>
      <c r="C38" s="77" t="s">
        <v>172</v>
      </c>
      <c r="D38" s="78" t="s">
        <v>174</v>
      </c>
      <c r="E38" s="78" t="s">
        <v>177</v>
      </c>
      <c r="F38" s="79">
        <v>186</v>
      </c>
      <c r="G38" s="78" t="s">
        <v>127</v>
      </c>
      <c r="H38" s="80">
        <v>2027472.8</v>
      </c>
      <c r="I38" s="81" t="s">
        <v>117</v>
      </c>
      <c r="J38" s="103" t="s">
        <v>153</v>
      </c>
      <c r="K38" s="95">
        <v>1</v>
      </c>
      <c r="L38" s="96">
        <v>2027472.8</v>
      </c>
      <c r="M38" s="85">
        <v>1683512.04</v>
      </c>
      <c r="N38" s="66"/>
      <c r="O38" s="98">
        <f>K38-'[1]08'!K38</f>
        <v>0</v>
      </c>
      <c r="P38" s="104">
        <f>ROUND(H38*K38,2)-L38</f>
        <v>0</v>
      </c>
      <c r="Q38" s="69">
        <f>('[1]01'!L38+'[1]02'!L38+'[1]03'!L38+'[1]04'!L38+'[1]05'!L38+'[1]06'!L38+'[1]07'!L38+'[1]08'!L38+'[1]09'!L38*4)/12</f>
        <v>1683512.04</v>
      </c>
      <c r="R38" s="69">
        <f>Q38-M38</f>
        <v>0</v>
      </c>
      <c r="S38" s="66"/>
      <c r="T38" s="68">
        <v>1339551.28</v>
      </c>
      <c r="U38" s="66">
        <f t="shared" si="2"/>
        <v>343960.76</v>
      </c>
      <c r="W38" s="68">
        <f>('[1]01'!L38+'[1]02'!L38+'[1]03'!L38+'[1]07'!L38*9)/12</f>
        <v>1855492.42</v>
      </c>
      <c r="X38" s="66">
        <f t="shared" si="3"/>
        <v>-171980.37999999989</v>
      </c>
      <c r="AA38" s="68"/>
      <c r="AB38" s="68"/>
      <c r="AC38" s="68"/>
      <c r="AD38" s="66"/>
    </row>
    <row r="39" spans="1:30" s="76" customFormat="1" ht="18" customHeight="1">
      <c r="A39" s="87" t="s">
        <v>4</v>
      </c>
      <c r="B39" s="88" t="s">
        <v>178</v>
      </c>
      <c r="C39" s="87" t="s">
        <v>179</v>
      </c>
      <c r="D39" s="89" t="s">
        <v>110</v>
      </c>
      <c r="E39" s="88" t="s">
        <v>108</v>
      </c>
      <c r="F39" s="90">
        <f>SUM(F40:F41)</f>
        <v>1285</v>
      </c>
      <c r="G39" s="89" t="s">
        <v>110</v>
      </c>
      <c r="H39" s="74">
        <v>4945347.6399999997</v>
      </c>
      <c r="I39" s="89" t="s">
        <v>110</v>
      </c>
      <c r="J39" s="91" t="s">
        <v>110</v>
      </c>
      <c r="K39" s="92" t="s">
        <v>110</v>
      </c>
      <c r="L39" s="93">
        <v>2418093.91</v>
      </c>
      <c r="M39" s="64">
        <f t="shared" ref="M39" si="10">SUM(M40:M41)</f>
        <v>3429295.9633333334</v>
      </c>
      <c r="N39" s="66"/>
      <c r="O39" s="86"/>
      <c r="P39" s="104"/>
      <c r="Q39" s="69"/>
      <c r="R39" s="108"/>
      <c r="S39" s="66"/>
      <c r="T39" s="68">
        <v>3934896.99</v>
      </c>
      <c r="U39" s="66">
        <f t="shared" si="2"/>
        <v>-505601.02666666685</v>
      </c>
      <c r="W39" s="68">
        <f>('[1]01'!L39+'[1]02'!L39+'[1]03'!L39+'[1]07'!L39*9)/12</f>
        <v>3934896.99</v>
      </c>
      <c r="X39" s="66">
        <f t="shared" si="3"/>
        <v>-505601.02666666685</v>
      </c>
      <c r="AA39" s="68"/>
      <c r="AB39" s="68"/>
      <c r="AC39" s="68"/>
      <c r="AD39" s="66"/>
    </row>
    <row r="40" spans="1:30" s="76" customFormat="1" ht="18" customHeight="1">
      <c r="A40" s="77" t="s">
        <v>180</v>
      </c>
      <c r="B40" s="78" t="s">
        <v>178</v>
      </c>
      <c r="C40" s="77" t="s">
        <v>179</v>
      </c>
      <c r="D40" s="78" t="s">
        <v>181</v>
      </c>
      <c r="E40" s="78" t="s">
        <v>182</v>
      </c>
      <c r="F40" s="79">
        <v>1192</v>
      </c>
      <c r="G40" s="78" t="s">
        <v>121</v>
      </c>
      <c r="H40" s="80">
        <v>3211858.4</v>
      </c>
      <c r="I40" s="81" t="s">
        <v>117</v>
      </c>
      <c r="J40" s="82" t="s">
        <v>118</v>
      </c>
      <c r="K40" s="83">
        <v>0.68540000000000001</v>
      </c>
      <c r="L40" s="84">
        <v>2201407.75</v>
      </c>
      <c r="M40" s="85">
        <v>2201407.75</v>
      </c>
      <c r="N40" s="66"/>
      <c r="O40" s="98">
        <f>K40-'[1]08'!K40</f>
        <v>0</v>
      </c>
      <c r="P40" s="104">
        <f t="shared" si="4"/>
        <v>0</v>
      </c>
      <c r="Q40" s="69">
        <f>('[1]01'!L40+'[1]02'!L40+'[1]03'!L40+'[1]04'!L40+'[1]05'!L40+'[1]06'!L40+'[1]07'!L40+'[1]08'!L40+'[1]09'!L40*4)/12</f>
        <v>2201407.75</v>
      </c>
      <c r="R40" s="69">
        <f>Q40-M40</f>
        <v>0</v>
      </c>
      <c r="S40" s="66"/>
      <c r="T40" s="68">
        <v>2201407.75</v>
      </c>
      <c r="U40" s="66">
        <f t="shared" si="2"/>
        <v>0</v>
      </c>
      <c r="W40" s="68">
        <f>('[1]01'!L40+'[1]02'!L40+'[1]03'!L40+'[1]07'!L40*9)/12</f>
        <v>2201407.75</v>
      </c>
      <c r="X40" s="66">
        <f t="shared" si="3"/>
        <v>0</v>
      </c>
      <c r="AA40" s="68"/>
      <c r="AB40" s="68"/>
      <c r="AC40" s="68"/>
      <c r="AD40" s="66"/>
    </row>
    <row r="41" spans="1:30" s="76" customFormat="1" ht="18" customHeight="1">
      <c r="A41" s="77" t="s">
        <v>180</v>
      </c>
      <c r="B41" s="78" t="s">
        <v>178</v>
      </c>
      <c r="C41" s="77" t="s">
        <v>179</v>
      </c>
      <c r="D41" s="78" t="s">
        <v>181</v>
      </c>
      <c r="E41" s="78" t="s">
        <v>183</v>
      </c>
      <c r="F41" s="79">
        <v>93</v>
      </c>
      <c r="G41" s="78" t="s">
        <v>143</v>
      </c>
      <c r="H41" s="80">
        <v>1733489.24</v>
      </c>
      <c r="I41" s="109" t="s">
        <v>117</v>
      </c>
      <c r="J41" s="82" t="s">
        <v>118</v>
      </c>
      <c r="K41" s="83">
        <v>0.125</v>
      </c>
      <c r="L41" s="84">
        <v>216686.16</v>
      </c>
      <c r="M41" s="85">
        <v>1227888.2133333334</v>
      </c>
      <c r="N41" s="66"/>
      <c r="O41" s="97">
        <f>K41-'[1]08'!K41</f>
        <v>-0.875</v>
      </c>
      <c r="P41" s="104">
        <f t="shared" si="4"/>
        <v>0</v>
      </c>
      <c r="Q41" s="69">
        <f>('[1]01'!L41+'[1]02'!L41+'[1]03'!L41+'[1]04'!L41+'[1]05'!L41+'[1]06'!L41+'[1]07'!L41+'[1]08'!L41+'[1]09'!L41*4)/12</f>
        <v>1227888.2133333334</v>
      </c>
      <c r="R41" s="69">
        <f>Q41-M41</f>
        <v>0</v>
      </c>
      <c r="S41" s="66"/>
      <c r="T41" s="68">
        <v>1733489.24</v>
      </c>
      <c r="U41" s="66">
        <f t="shared" si="2"/>
        <v>-505601.02666666661</v>
      </c>
      <c r="W41" s="68">
        <f>('[1]01'!L41+'[1]02'!L41+'[1]03'!L41+'[1]07'!L41*9)/12</f>
        <v>1733489.24</v>
      </c>
      <c r="X41" s="66">
        <f t="shared" si="3"/>
        <v>-505601.02666666661</v>
      </c>
      <c r="AA41" s="68"/>
      <c r="AB41" s="68"/>
      <c r="AC41" s="68"/>
      <c r="AD41" s="66"/>
    </row>
    <row r="42" spans="1:30" s="76" customFormat="1" ht="18" customHeight="1">
      <c r="A42" s="87" t="s">
        <v>5</v>
      </c>
      <c r="B42" s="88" t="s">
        <v>184</v>
      </c>
      <c r="C42" s="87" t="s">
        <v>185</v>
      </c>
      <c r="D42" s="89" t="s">
        <v>110</v>
      </c>
      <c r="E42" s="88" t="s">
        <v>108</v>
      </c>
      <c r="F42" s="90">
        <v>341</v>
      </c>
      <c r="G42" s="89" t="s">
        <v>110</v>
      </c>
      <c r="H42" s="74">
        <v>2027472.8</v>
      </c>
      <c r="I42" s="89" t="s">
        <v>110</v>
      </c>
      <c r="J42" s="91" t="s">
        <v>110</v>
      </c>
      <c r="K42" s="92" t="s">
        <v>110</v>
      </c>
      <c r="L42" s="93">
        <v>1915150.81</v>
      </c>
      <c r="M42" s="64">
        <f t="shared" ref="M42" si="11">M43</f>
        <v>1638198.0250000004</v>
      </c>
      <c r="N42" s="66"/>
      <c r="O42" s="86"/>
      <c r="P42" s="104"/>
      <c r="Q42" s="69"/>
      <c r="R42" s="108"/>
      <c r="S42" s="66"/>
      <c r="T42" s="68">
        <v>1615118.62625</v>
      </c>
      <c r="U42" s="66">
        <f t="shared" si="2"/>
        <v>23079.3987500004</v>
      </c>
      <c r="W42" s="68">
        <f>('[1]01'!L42+'[1]02'!L42+'[1]03'!L42+'[1]07'!L42*9)/12</f>
        <v>1638198.0250000001</v>
      </c>
      <c r="X42" s="66">
        <f t="shared" si="3"/>
        <v>0</v>
      </c>
      <c r="AA42" s="68"/>
      <c r="AB42" s="68"/>
      <c r="AC42" s="68"/>
      <c r="AD42" s="66"/>
    </row>
    <row r="43" spans="1:30" s="76" customFormat="1" ht="18" customHeight="1">
      <c r="A43" s="77" t="s">
        <v>186</v>
      </c>
      <c r="B43" s="78" t="s">
        <v>187</v>
      </c>
      <c r="C43" s="77" t="s">
        <v>185</v>
      </c>
      <c r="D43" s="78" t="s">
        <v>188</v>
      </c>
      <c r="E43" s="78" t="s">
        <v>189</v>
      </c>
      <c r="F43" s="79">
        <v>341</v>
      </c>
      <c r="G43" s="78" t="s">
        <v>127</v>
      </c>
      <c r="H43" s="80">
        <v>2027472.8</v>
      </c>
      <c r="I43" s="81" t="s">
        <v>117</v>
      </c>
      <c r="J43" s="82" t="s">
        <v>118</v>
      </c>
      <c r="K43" s="83">
        <v>0.9446</v>
      </c>
      <c r="L43" s="84">
        <v>1915150.81</v>
      </c>
      <c r="M43" s="85">
        <v>1638198.0250000004</v>
      </c>
      <c r="N43" s="66"/>
      <c r="O43" s="98">
        <f>K43-'[1]08'!K43</f>
        <v>0</v>
      </c>
      <c r="P43" s="104">
        <f t="shared" si="4"/>
        <v>0</v>
      </c>
      <c r="Q43" s="69">
        <f>('[1]01'!L43+'[1]02'!L43+'[1]03'!L43+'[1]04'!L43+'[1]05'!L43+'[1]06'!L43+'[1]07'!L43+'[1]08'!L43+'[1]09'!L43*4)/12</f>
        <v>1638198.0250000004</v>
      </c>
      <c r="R43" s="69">
        <f>Q43-M43</f>
        <v>0</v>
      </c>
      <c r="S43" s="66"/>
      <c r="T43" s="68">
        <v>1615118.62625</v>
      </c>
      <c r="U43" s="66">
        <f t="shared" si="2"/>
        <v>23079.3987500004</v>
      </c>
      <c r="W43" s="68">
        <f>('[1]01'!L43+'[1]02'!L43+'[1]03'!L43+'[1]07'!L43*9)/12</f>
        <v>1638198.0250000001</v>
      </c>
      <c r="X43" s="66">
        <f t="shared" si="3"/>
        <v>0</v>
      </c>
      <c r="AA43" s="68"/>
      <c r="AB43" s="68"/>
      <c r="AC43" s="68"/>
      <c r="AD43" s="66"/>
    </row>
    <row r="44" spans="1:30" ht="4.5" customHeight="1">
      <c r="O44" s="67"/>
      <c r="P44" s="66"/>
    </row>
    <row r="45" spans="1:30" ht="13.5" customHeight="1">
      <c r="D45" s="110"/>
      <c r="E45" s="111"/>
      <c r="F45" s="112"/>
      <c r="G45" s="111"/>
      <c r="H45" s="113"/>
      <c r="L45" s="74">
        <f>L12+L15+L24+L34+L36+L39+L42</f>
        <v>41642366.549999997</v>
      </c>
      <c r="M45" s="114">
        <f>L11-L45</f>
        <v>0</v>
      </c>
    </row>
    <row r="46" spans="1:30" ht="5.25" customHeight="1"/>
    <row r="47" spans="1:30">
      <c r="L47" s="115"/>
    </row>
    <row r="48" spans="1:30">
      <c r="L48" s="115"/>
    </row>
  </sheetData>
  <mergeCells count="13">
    <mergeCell ref="K8:K9"/>
    <mergeCell ref="L8:L9"/>
    <mergeCell ref="M8:M9"/>
    <mergeCell ref="A4:L4"/>
    <mergeCell ref="A6:L6"/>
    <mergeCell ref="A8:A9"/>
    <mergeCell ref="B8:C8"/>
    <mergeCell ref="D8:E8"/>
    <mergeCell ref="F8:F9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A57" zoomScaleNormal="100" workbookViewId="0">
      <selection activeCell="J67" sqref="A1:J67"/>
    </sheetView>
  </sheetViews>
  <sheetFormatPr defaultColWidth="9" defaultRowHeight="15.75"/>
  <cols>
    <col min="1" max="1" width="9.75" style="8" customWidth="1"/>
    <col min="2" max="2" width="14.125" style="3" customWidth="1"/>
    <col min="3" max="3" width="64.625" style="3" customWidth="1"/>
    <col min="4" max="4" width="5.625" style="7" customWidth="1"/>
    <col min="5" max="5" width="12" style="7" customWidth="1"/>
    <col min="6" max="6" width="11.625" style="3" customWidth="1"/>
    <col min="7" max="7" width="7.625" style="3" customWidth="1"/>
    <col min="8" max="9" width="11.625" style="3" customWidth="1"/>
    <col min="10" max="10" width="42.625" style="3" customWidth="1"/>
    <col min="11" max="16384" width="9" style="3"/>
  </cols>
  <sheetData>
    <row r="1" spans="1:10" ht="18">
      <c r="J1" s="1" t="s">
        <v>190</v>
      </c>
    </row>
    <row r="2" spans="1:10" ht="18">
      <c r="J2" s="2" t="s">
        <v>1</v>
      </c>
    </row>
    <row r="3" spans="1:10" ht="18">
      <c r="J3" s="2" t="s">
        <v>192</v>
      </c>
    </row>
    <row r="5" spans="1:10" ht="18">
      <c r="A5" s="175" t="s">
        <v>24</v>
      </c>
      <c r="B5" s="175"/>
      <c r="C5" s="175"/>
      <c r="D5" s="175"/>
      <c r="E5" s="175"/>
      <c r="F5" s="175"/>
      <c r="G5" s="175"/>
      <c r="H5" s="175"/>
      <c r="I5" s="175"/>
      <c r="J5" s="175"/>
    </row>
    <row r="6" spans="1:10" ht="18">
      <c r="A6" s="175" t="s">
        <v>25</v>
      </c>
      <c r="B6" s="175"/>
      <c r="C6" s="175"/>
      <c r="D6" s="175"/>
      <c r="E6" s="175"/>
      <c r="F6" s="175"/>
      <c r="G6" s="175"/>
      <c r="H6" s="175"/>
      <c r="I6" s="175"/>
      <c r="J6" s="175"/>
    </row>
    <row r="7" spans="1:10" ht="50.25" customHeight="1">
      <c r="A7" s="176" t="s">
        <v>26</v>
      </c>
      <c r="B7" s="176"/>
      <c r="C7" s="176"/>
      <c r="D7" s="176"/>
      <c r="E7" s="176"/>
      <c r="F7" s="176"/>
      <c r="G7" s="176"/>
      <c r="H7" s="176"/>
      <c r="I7" s="176"/>
      <c r="J7" s="176"/>
    </row>
    <row r="9" spans="1:10" ht="34.15" customHeight="1">
      <c r="A9" s="177" t="s">
        <v>10</v>
      </c>
      <c r="B9" s="179" t="s">
        <v>11</v>
      </c>
      <c r="C9" s="179"/>
      <c r="D9" s="179" t="s">
        <v>12</v>
      </c>
      <c r="E9" s="179"/>
      <c r="F9" s="180" t="s">
        <v>13</v>
      </c>
      <c r="G9" s="180" t="s">
        <v>14</v>
      </c>
      <c r="H9" s="182" t="s">
        <v>15</v>
      </c>
      <c r="I9" s="182"/>
      <c r="J9" s="183" t="s">
        <v>16</v>
      </c>
    </row>
    <row r="10" spans="1:10" ht="34.15" customHeight="1">
      <c r="A10" s="178"/>
      <c r="B10" s="9" t="s">
        <v>17</v>
      </c>
      <c r="C10" s="10" t="s">
        <v>18</v>
      </c>
      <c r="D10" s="9" t="s">
        <v>17</v>
      </c>
      <c r="E10" s="10" t="s">
        <v>19</v>
      </c>
      <c r="F10" s="181"/>
      <c r="G10" s="181"/>
      <c r="H10" s="4" t="s">
        <v>20</v>
      </c>
      <c r="I10" s="4" t="s">
        <v>21</v>
      </c>
      <c r="J10" s="184"/>
    </row>
    <row r="11" spans="1:10" s="5" customFormat="1" ht="12.75">
      <c r="A11" s="11" t="s">
        <v>0</v>
      </c>
      <c r="B11" s="11" t="s">
        <v>8</v>
      </c>
      <c r="C11" s="11" t="s">
        <v>2</v>
      </c>
      <c r="D11" s="11" t="s">
        <v>3</v>
      </c>
      <c r="E11" s="11" t="s">
        <v>9</v>
      </c>
      <c r="F11" s="11" t="s">
        <v>4</v>
      </c>
      <c r="G11" s="11" t="s">
        <v>5</v>
      </c>
      <c r="H11" s="11" t="s">
        <v>22</v>
      </c>
      <c r="I11" s="11" t="s">
        <v>6</v>
      </c>
      <c r="J11" s="11" t="s">
        <v>7</v>
      </c>
    </row>
    <row r="12" spans="1:10" s="5" customFormat="1">
      <c r="A12" s="173" t="s">
        <v>27</v>
      </c>
      <c r="B12" s="174"/>
      <c r="C12" s="174"/>
      <c r="D12" s="174"/>
      <c r="E12" s="174"/>
      <c r="F12" s="174"/>
      <c r="G12" s="174"/>
      <c r="H12" s="174"/>
      <c r="I12" s="174"/>
      <c r="J12" s="174"/>
    </row>
    <row r="13" spans="1:10" ht="28.5" customHeight="1">
      <c r="A13" s="13" t="s">
        <v>28</v>
      </c>
      <c r="B13" s="14"/>
      <c r="C13" s="15" t="s">
        <v>29</v>
      </c>
      <c r="D13" s="14"/>
      <c r="E13" s="14"/>
      <c r="F13" s="14"/>
      <c r="G13" s="14"/>
      <c r="H13" s="14"/>
      <c r="I13" s="16"/>
      <c r="J13" s="16"/>
    </row>
    <row r="14" spans="1:10" ht="28.5" customHeight="1">
      <c r="A14" s="13" t="s">
        <v>30</v>
      </c>
      <c r="B14" s="14"/>
      <c r="C14" s="14" t="s">
        <v>31</v>
      </c>
      <c r="D14" s="14"/>
      <c r="E14" s="14"/>
      <c r="F14" s="14"/>
      <c r="G14" s="14"/>
      <c r="H14" s="14"/>
      <c r="I14" s="16"/>
      <c r="J14" s="16"/>
    </row>
    <row r="15" spans="1:10" ht="28.5" customHeight="1">
      <c r="A15" s="17" t="s">
        <v>30</v>
      </c>
      <c r="B15" s="18" t="s">
        <v>32</v>
      </c>
      <c r="C15" s="18" t="s">
        <v>33</v>
      </c>
      <c r="D15" s="17" t="s">
        <v>34</v>
      </c>
      <c r="E15" s="19" t="s">
        <v>35</v>
      </c>
      <c r="F15" s="17">
        <v>990</v>
      </c>
      <c r="G15" s="20" t="s">
        <v>23</v>
      </c>
      <c r="H15" s="21">
        <v>7390</v>
      </c>
      <c r="I15" s="21">
        <v>7390</v>
      </c>
      <c r="J15" s="21"/>
    </row>
    <row r="16" spans="1:10" s="12" customFormat="1" ht="28.5" customHeight="1">
      <c r="A16" s="22" t="s">
        <v>30</v>
      </c>
      <c r="B16" s="23" t="s">
        <v>36</v>
      </c>
      <c r="C16" s="23" t="s">
        <v>37</v>
      </c>
      <c r="D16" s="22" t="s">
        <v>34</v>
      </c>
      <c r="E16" s="24" t="s">
        <v>35</v>
      </c>
      <c r="F16" s="17">
        <v>990</v>
      </c>
      <c r="G16" s="25" t="s">
        <v>23</v>
      </c>
      <c r="H16" s="26">
        <v>7660</v>
      </c>
      <c r="I16" s="26">
        <v>7660</v>
      </c>
      <c r="J16" s="26"/>
    </row>
    <row r="17" spans="1:10" s="12" customFormat="1" ht="28.5" customHeight="1">
      <c r="A17" s="17" t="s">
        <v>30</v>
      </c>
      <c r="B17" s="18" t="s">
        <v>38</v>
      </c>
      <c r="C17" s="18" t="s">
        <v>39</v>
      </c>
      <c r="D17" s="17" t="s">
        <v>34</v>
      </c>
      <c r="E17" s="19" t="s">
        <v>35</v>
      </c>
      <c r="F17" s="17">
        <v>990</v>
      </c>
      <c r="G17" s="20" t="s">
        <v>23</v>
      </c>
      <c r="H17" s="21">
        <v>7060</v>
      </c>
      <c r="I17" s="21">
        <v>7060</v>
      </c>
      <c r="J17" s="21"/>
    </row>
    <row r="18" spans="1:10" s="12" customFormat="1" ht="28.5" customHeight="1">
      <c r="A18" s="17" t="s">
        <v>30</v>
      </c>
      <c r="B18" s="18" t="s">
        <v>40</v>
      </c>
      <c r="C18" s="18" t="s">
        <v>41</v>
      </c>
      <c r="D18" s="17" t="s">
        <v>34</v>
      </c>
      <c r="E18" s="19" t="s">
        <v>35</v>
      </c>
      <c r="F18" s="17">
        <v>990</v>
      </c>
      <c r="G18" s="20" t="s">
        <v>23</v>
      </c>
      <c r="H18" s="21">
        <v>7330</v>
      </c>
      <c r="I18" s="21">
        <v>7330</v>
      </c>
      <c r="J18" s="21"/>
    </row>
    <row r="19" spans="1:10" s="12" customFormat="1" ht="28.5" customHeight="1">
      <c r="A19" s="17" t="s">
        <v>30</v>
      </c>
      <c r="B19" s="18" t="s">
        <v>42</v>
      </c>
      <c r="C19" s="18" t="s">
        <v>43</v>
      </c>
      <c r="D19" s="17" t="s">
        <v>34</v>
      </c>
      <c r="E19" s="19" t="s">
        <v>35</v>
      </c>
      <c r="F19" s="17">
        <v>990</v>
      </c>
      <c r="G19" s="20" t="s">
        <v>23</v>
      </c>
      <c r="H19" s="21">
        <v>10700</v>
      </c>
      <c r="I19" s="21">
        <v>10700</v>
      </c>
      <c r="J19" s="21"/>
    </row>
    <row r="20" spans="1:10" s="12" customFormat="1" ht="28.5" customHeight="1">
      <c r="A20" s="22" t="s">
        <v>30</v>
      </c>
      <c r="B20" s="23" t="s">
        <v>44</v>
      </c>
      <c r="C20" s="23" t="s">
        <v>45</v>
      </c>
      <c r="D20" s="22" t="s">
        <v>34</v>
      </c>
      <c r="E20" s="24" t="s">
        <v>35</v>
      </c>
      <c r="F20" s="17">
        <v>990</v>
      </c>
      <c r="G20" s="25" t="s">
        <v>23</v>
      </c>
      <c r="H20" s="26">
        <v>7660</v>
      </c>
      <c r="I20" s="26">
        <v>7660</v>
      </c>
      <c r="J20" s="26"/>
    </row>
    <row r="21" spans="1:10" s="12" customFormat="1" ht="28.5" customHeight="1">
      <c r="A21" s="22" t="s">
        <v>30</v>
      </c>
      <c r="B21" s="23" t="s">
        <v>46</v>
      </c>
      <c r="C21" s="23" t="s">
        <v>47</v>
      </c>
      <c r="D21" s="22" t="s">
        <v>34</v>
      </c>
      <c r="E21" s="24" t="s">
        <v>35</v>
      </c>
      <c r="F21" s="17">
        <v>990</v>
      </c>
      <c r="G21" s="25" t="s">
        <v>23</v>
      </c>
      <c r="H21" s="26">
        <v>7660</v>
      </c>
      <c r="I21" s="26">
        <v>7660</v>
      </c>
      <c r="J21" s="26"/>
    </row>
    <row r="22" spans="1:10" s="12" customFormat="1" ht="28.5" customHeight="1">
      <c r="A22" s="17" t="s">
        <v>30</v>
      </c>
      <c r="B22" s="18" t="s">
        <v>48</v>
      </c>
      <c r="C22" s="18" t="s">
        <v>49</v>
      </c>
      <c r="D22" s="17" t="s">
        <v>34</v>
      </c>
      <c r="E22" s="19" t="s">
        <v>35</v>
      </c>
      <c r="F22" s="17">
        <v>990</v>
      </c>
      <c r="G22" s="20" t="s">
        <v>23</v>
      </c>
      <c r="H22" s="21">
        <v>7660</v>
      </c>
      <c r="I22" s="21">
        <v>7660</v>
      </c>
      <c r="J22" s="21"/>
    </row>
    <row r="23" spans="1:10" s="12" customFormat="1" ht="28.5" customHeight="1">
      <c r="A23" s="17" t="s">
        <v>30</v>
      </c>
      <c r="B23" s="18" t="s">
        <v>50</v>
      </c>
      <c r="C23" s="18" t="s">
        <v>51</v>
      </c>
      <c r="D23" s="17" t="s">
        <v>34</v>
      </c>
      <c r="E23" s="19" t="s">
        <v>35</v>
      </c>
      <c r="F23" s="17">
        <v>990</v>
      </c>
      <c r="G23" s="20" t="s">
        <v>23</v>
      </c>
      <c r="H23" s="21">
        <v>7870</v>
      </c>
      <c r="I23" s="21">
        <v>7870</v>
      </c>
      <c r="J23" s="21"/>
    </row>
    <row r="24" spans="1:10" s="12" customFormat="1" ht="28.5" customHeight="1">
      <c r="A24" s="17" t="s">
        <v>30</v>
      </c>
      <c r="B24" s="18" t="s">
        <v>52</v>
      </c>
      <c r="C24" s="18" t="s">
        <v>53</v>
      </c>
      <c r="D24" s="17" t="s">
        <v>34</v>
      </c>
      <c r="E24" s="19" t="s">
        <v>35</v>
      </c>
      <c r="F24" s="17">
        <v>990</v>
      </c>
      <c r="G24" s="20" t="s">
        <v>23</v>
      </c>
      <c r="H24" s="21">
        <v>7600</v>
      </c>
      <c r="I24" s="21">
        <v>7600</v>
      </c>
      <c r="J24" s="21"/>
    </row>
    <row r="25" spans="1:10" s="12" customFormat="1" ht="28.5" customHeight="1">
      <c r="A25" s="17" t="s">
        <v>30</v>
      </c>
      <c r="B25" s="18" t="s">
        <v>54</v>
      </c>
      <c r="C25" s="18" t="s">
        <v>55</v>
      </c>
      <c r="D25" s="17" t="s">
        <v>34</v>
      </c>
      <c r="E25" s="19" t="s">
        <v>35</v>
      </c>
      <c r="F25" s="17">
        <v>990</v>
      </c>
      <c r="G25" s="20" t="s">
        <v>23</v>
      </c>
      <c r="H25" s="21">
        <v>8080</v>
      </c>
      <c r="I25" s="21">
        <v>8080</v>
      </c>
      <c r="J25" s="21"/>
    </row>
    <row r="26" spans="1:10" ht="28.5" customHeight="1">
      <c r="A26" s="17" t="s">
        <v>30</v>
      </c>
      <c r="B26" s="18" t="s">
        <v>56</v>
      </c>
      <c r="C26" s="18" t="s">
        <v>57</v>
      </c>
      <c r="D26" s="17" t="s">
        <v>34</v>
      </c>
      <c r="E26" s="19" t="s">
        <v>35</v>
      </c>
      <c r="F26" s="17">
        <v>990</v>
      </c>
      <c r="G26" s="20" t="s">
        <v>23</v>
      </c>
      <c r="H26" s="21">
        <v>7600</v>
      </c>
      <c r="I26" s="21">
        <v>7600</v>
      </c>
      <c r="J26" s="21"/>
    </row>
    <row r="27" spans="1:10" s="6" customFormat="1" ht="28.5" customHeight="1">
      <c r="A27" s="17" t="s">
        <v>30</v>
      </c>
      <c r="B27" s="18" t="s">
        <v>58</v>
      </c>
      <c r="C27" s="18" t="s">
        <v>59</v>
      </c>
      <c r="D27" s="17" t="s">
        <v>34</v>
      </c>
      <c r="E27" s="19" t="s">
        <v>35</v>
      </c>
      <c r="F27" s="17">
        <v>990</v>
      </c>
      <c r="G27" s="20" t="s">
        <v>23</v>
      </c>
      <c r="H27" s="21">
        <v>7330</v>
      </c>
      <c r="I27" s="21">
        <v>7330</v>
      </c>
      <c r="J27" s="21"/>
    </row>
    <row r="28" spans="1:10" s="6" customFormat="1" ht="28.5" customHeight="1">
      <c r="A28" s="17" t="s">
        <v>30</v>
      </c>
      <c r="B28" s="18" t="s">
        <v>60</v>
      </c>
      <c r="C28" s="18" t="s">
        <v>61</v>
      </c>
      <c r="D28" s="17" t="s">
        <v>34</v>
      </c>
      <c r="E28" s="19" t="s">
        <v>35</v>
      </c>
      <c r="F28" s="17">
        <v>990</v>
      </c>
      <c r="G28" s="20" t="s">
        <v>23</v>
      </c>
      <c r="H28" s="21">
        <v>6090</v>
      </c>
      <c r="I28" s="21">
        <v>6090</v>
      </c>
      <c r="J28" s="21"/>
    </row>
    <row r="29" spans="1:10" ht="28.5" customHeight="1">
      <c r="A29" s="17" t="s">
        <v>30</v>
      </c>
      <c r="B29" s="18" t="s">
        <v>62</v>
      </c>
      <c r="C29" s="18" t="s">
        <v>63</v>
      </c>
      <c r="D29" s="17" t="s">
        <v>34</v>
      </c>
      <c r="E29" s="19" t="s">
        <v>35</v>
      </c>
      <c r="F29" s="17">
        <v>990</v>
      </c>
      <c r="G29" s="20" t="s">
        <v>23</v>
      </c>
      <c r="H29" s="21">
        <v>7540</v>
      </c>
      <c r="I29" s="21">
        <v>7540</v>
      </c>
      <c r="J29" s="21"/>
    </row>
    <row r="30" spans="1:10" s="6" customFormat="1" ht="28.5" customHeight="1">
      <c r="A30" s="17" t="s">
        <v>30</v>
      </c>
      <c r="B30" s="18" t="s">
        <v>64</v>
      </c>
      <c r="C30" s="18" t="s">
        <v>65</v>
      </c>
      <c r="D30" s="17" t="s">
        <v>34</v>
      </c>
      <c r="E30" s="19" t="s">
        <v>35</v>
      </c>
      <c r="F30" s="17">
        <v>990</v>
      </c>
      <c r="G30" s="20" t="s">
        <v>23</v>
      </c>
      <c r="H30" s="21">
        <v>6090</v>
      </c>
      <c r="I30" s="21">
        <v>6090</v>
      </c>
      <c r="J30" s="21"/>
    </row>
    <row r="31" spans="1:10" s="6" customFormat="1" ht="28.5" customHeight="1">
      <c r="A31" s="17" t="s">
        <v>30</v>
      </c>
      <c r="B31" s="18" t="s">
        <v>66</v>
      </c>
      <c r="C31" s="18" t="s">
        <v>67</v>
      </c>
      <c r="D31" s="17" t="s">
        <v>34</v>
      </c>
      <c r="E31" s="19" t="s">
        <v>35</v>
      </c>
      <c r="F31" s="17">
        <v>990</v>
      </c>
      <c r="G31" s="20" t="s">
        <v>23</v>
      </c>
      <c r="H31" s="21">
        <v>7540</v>
      </c>
      <c r="I31" s="21">
        <v>7540</v>
      </c>
      <c r="J31" s="21"/>
    </row>
    <row r="32" spans="1:10" ht="28.5" customHeight="1">
      <c r="A32" s="17" t="s">
        <v>30</v>
      </c>
      <c r="B32" s="18" t="s">
        <v>68</v>
      </c>
      <c r="C32" s="18" t="s">
        <v>69</v>
      </c>
      <c r="D32" s="17" t="s">
        <v>34</v>
      </c>
      <c r="E32" s="19" t="s">
        <v>35</v>
      </c>
      <c r="F32" s="17">
        <v>990</v>
      </c>
      <c r="G32" s="20" t="s">
        <v>23</v>
      </c>
      <c r="H32" s="21">
        <v>6900</v>
      </c>
      <c r="I32" s="21">
        <v>6900</v>
      </c>
      <c r="J32" s="21"/>
    </row>
    <row r="33" spans="1:10" s="6" customFormat="1" ht="28.5" customHeight="1">
      <c r="A33" s="22" t="s">
        <v>30</v>
      </c>
      <c r="B33" s="23" t="s">
        <v>70</v>
      </c>
      <c r="C33" s="23" t="s">
        <v>71</v>
      </c>
      <c r="D33" s="22" t="s">
        <v>34</v>
      </c>
      <c r="E33" s="24" t="s">
        <v>35</v>
      </c>
      <c r="F33" s="17">
        <v>990</v>
      </c>
      <c r="G33" s="25" t="s">
        <v>23</v>
      </c>
      <c r="H33" s="26">
        <v>9040</v>
      </c>
      <c r="I33" s="26">
        <v>9040</v>
      </c>
      <c r="J33" s="26"/>
    </row>
    <row r="34" spans="1:10" s="6" customFormat="1" ht="28.5" customHeight="1">
      <c r="A34" s="17" t="s">
        <v>30</v>
      </c>
      <c r="B34" s="18" t="s">
        <v>72</v>
      </c>
      <c r="C34" s="18" t="s">
        <v>73</v>
      </c>
      <c r="D34" s="17" t="s">
        <v>34</v>
      </c>
      <c r="E34" s="19" t="s">
        <v>35</v>
      </c>
      <c r="F34" s="17">
        <v>990</v>
      </c>
      <c r="G34" s="20" t="s">
        <v>23</v>
      </c>
      <c r="H34" s="21">
        <v>7390</v>
      </c>
      <c r="I34" s="21">
        <v>7390</v>
      </c>
      <c r="J34" s="21"/>
    </row>
    <row r="35" spans="1:10" s="6" customFormat="1" ht="28.5" customHeight="1">
      <c r="A35" s="17" t="s">
        <v>30</v>
      </c>
      <c r="B35" s="18" t="s">
        <v>74</v>
      </c>
      <c r="C35" s="18" t="s">
        <v>75</v>
      </c>
      <c r="D35" s="17" t="s">
        <v>34</v>
      </c>
      <c r="E35" s="19" t="s">
        <v>35</v>
      </c>
      <c r="F35" s="17">
        <v>990</v>
      </c>
      <c r="G35" s="20" t="s">
        <v>23</v>
      </c>
      <c r="H35" s="21">
        <v>6090</v>
      </c>
      <c r="I35" s="21">
        <v>6090</v>
      </c>
      <c r="J35" s="21"/>
    </row>
    <row r="36" spans="1:10" ht="28.5" customHeight="1">
      <c r="A36" s="22" t="s">
        <v>30</v>
      </c>
      <c r="B36" s="23" t="s">
        <v>76</v>
      </c>
      <c r="C36" s="23" t="s">
        <v>77</v>
      </c>
      <c r="D36" s="22" t="s">
        <v>34</v>
      </c>
      <c r="E36" s="24" t="s">
        <v>35</v>
      </c>
      <c r="F36" s="17">
        <v>990</v>
      </c>
      <c r="G36" s="25" t="s">
        <v>23</v>
      </c>
      <c r="H36" s="26">
        <v>6690</v>
      </c>
      <c r="I36" s="26">
        <v>6690</v>
      </c>
      <c r="J36" s="26"/>
    </row>
    <row r="37" spans="1:10" s="6" customFormat="1" ht="28.5" customHeight="1">
      <c r="A37" s="17" t="s">
        <v>30</v>
      </c>
      <c r="B37" s="18" t="s">
        <v>78</v>
      </c>
      <c r="C37" s="18" t="s">
        <v>79</v>
      </c>
      <c r="D37" s="17" t="s">
        <v>34</v>
      </c>
      <c r="E37" s="19" t="s">
        <v>35</v>
      </c>
      <c r="F37" s="17">
        <v>990</v>
      </c>
      <c r="G37" s="20" t="s">
        <v>23</v>
      </c>
      <c r="H37" s="21">
        <v>10670</v>
      </c>
      <c r="I37" s="21">
        <v>10670</v>
      </c>
      <c r="J37" s="21"/>
    </row>
    <row r="38" spans="1:10" s="6" customFormat="1" ht="28.5" customHeight="1">
      <c r="A38" s="17" t="s">
        <v>30</v>
      </c>
      <c r="B38" s="18" t="s">
        <v>80</v>
      </c>
      <c r="C38" s="18" t="s">
        <v>81</v>
      </c>
      <c r="D38" s="17" t="s">
        <v>34</v>
      </c>
      <c r="E38" s="19" t="s">
        <v>35</v>
      </c>
      <c r="F38" s="17">
        <v>990</v>
      </c>
      <c r="G38" s="20" t="s">
        <v>23</v>
      </c>
      <c r="H38" s="21">
        <v>7540</v>
      </c>
      <c r="I38" s="21">
        <v>7540</v>
      </c>
      <c r="J38" s="21"/>
    </row>
    <row r="39" spans="1:10" s="6" customFormat="1" ht="28.5" customHeight="1">
      <c r="A39" s="17" t="s">
        <v>30</v>
      </c>
      <c r="B39" s="18" t="s">
        <v>82</v>
      </c>
      <c r="C39" s="18" t="s">
        <v>83</v>
      </c>
      <c r="D39" s="17" t="s">
        <v>34</v>
      </c>
      <c r="E39" s="19" t="s">
        <v>35</v>
      </c>
      <c r="F39" s="17">
        <v>990</v>
      </c>
      <c r="G39" s="20" t="s">
        <v>23</v>
      </c>
      <c r="H39" s="21">
        <v>11510</v>
      </c>
      <c r="I39" s="21">
        <v>11510</v>
      </c>
      <c r="J39" s="21"/>
    </row>
    <row r="40" spans="1:10">
      <c r="A40" s="173" t="s">
        <v>84</v>
      </c>
      <c r="B40" s="174"/>
      <c r="C40" s="174"/>
      <c r="D40" s="174"/>
      <c r="E40" s="174"/>
      <c r="F40" s="174"/>
      <c r="G40" s="174"/>
      <c r="H40" s="174"/>
      <c r="I40" s="174"/>
      <c r="J40" s="174"/>
    </row>
    <row r="41" spans="1:10">
      <c r="A41" s="13" t="s">
        <v>28</v>
      </c>
      <c r="B41" s="14"/>
      <c r="C41" s="15" t="s">
        <v>29</v>
      </c>
      <c r="D41" s="14"/>
      <c r="E41" s="14"/>
      <c r="F41" s="14"/>
      <c r="G41" s="14"/>
      <c r="H41" s="14"/>
      <c r="I41" s="16"/>
      <c r="J41" s="16"/>
    </row>
    <row r="42" spans="1:10">
      <c r="A42" s="13" t="s">
        <v>30</v>
      </c>
      <c r="B42" s="14"/>
      <c r="C42" s="14" t="s">
        <v>31</v>
      </c>
      <c r="D42" s="14"/>
      <c r="E42" s="14"/>
      <c r="F42" s="14"/>
      <c r="G42" s="14"/>
      <c r="H42" s="14"/>
      <c r="I42" s="16"/>
      <c r="J42" s="16"/>
    </row>
    <row r="43" spans="1:10" ht="28.5">
      <c r="A43" s="17" t="s">
        <v>30</v>
      </c>
      <c r="B43" s="18" t="s">
        <v>32</v>
      </c>
      <c r="C43" s="18" t="s">
        <v>33</v>
      </c>
      <c r="D43" s="17" t="s">
        <v>34</v>
      </c>
      <c r="E43" s="19" t="s">
        <v>35</v>
      </c>
      <c r="F43" s="17">
        <v>990</v>
      </c>
      <c r="G43" s="20" t="s">
        <v>23</v>
      </c>
      <c r="H43" s="21">
        <v>5810</v>
      </c>
      <c r="I43" s="21">
        <v>5810</v>
      </c>
      <c r="J43" s="21"/>
    </row>
    <row r="44" spans="1:10" ht="28.5">
      <c r="A44" s="22" t="s">
        <v>30</v>
      </c>
      <c r="B44" s="23" t="s">
        <v>36</v>
      </c>
      <c r="C44" s="23" t="s">
        <v>37</v>
      </c>
      <c r="D44" s="22" t="s">
        <v>34</v>
      </c>
      <c r="E44" s="24" t="s">
        <v>35</v>
      </c>
      <c r="F44" s="17">
        <v>990</v>
      </c>
      <c r="G44" s="25" t="s">
        <v>23</v>
      </c>
      <c r="H44" s="26">
        <v>6080</v>
      </c>
      <c r="I44" s="26">
        <v>6080</v>
      </c>
      <c r="J44" s="26"/>
    </row>
    <row r="45" spans="1:10" ht="28.5">
      <c r="A45" s="17" t="s">
        <v>30</v>
      </c>
      <c r="B45" s="18" t="s">
        <v>38</v>
      </c>
      <c r="C45" s="18" t="s">
        <v>39</v>
      </c>
      <c r="D45" s="17" t="s">
        <v>34</v>
      </c>
      <c r="E45" s="19" t="s">
        <v>35</v>
      </c>
      <c r="F45" s="17">
        <v>990</v>
      </c>
      <c r="G45" s="20" t="s">
        <v>23</v>
      </c>
      <c r="H45" s="21">
        <v>5480</v>
      </c>
      <c r="I45" s="21">
        <v>5480</v>
      </c>
      <c r="J45" s="21"/>
    </row>
    <row r="46" spans="1:10" ht="28.5">
      <c r="A46" s="17" t="s">
        <v>30</v>
      </c>
      <c r="B46" s="18" t="s">
        <v>40</v>
      </c>
      <c r="C46" s="18" t="s">
        <v>41</v>
      </c>
      <c r="D46" s="17" t="s">
        <v>34</v>
      </c>
      <c r="E46" s="19" t="s">
        <v>35</v>
      </c>
      <c r="F46" s="17">
        <v>990</v>
      </c>
      <c r="G46" s="20" t="s">
        <v>23</v>
      </c>
      <c r="H46" s="21">
        <v>5750</v>
      </c>
      <c r="I46" s="21">
        <v>5750</v>
      </c>
      <c r="J46" s="21"/>
    </row>
    <row r="47" spans="1:10" ht="28.5">
      <c r="A47" s="17" t="s">
        <v>30</v>
      </c>
      <c r="B47" s="18" t="s">
        <v>42</v>
      </c>
      <c r="C47" s="18" t="s">
        <v>43</v>
      </c>
      <c r="D47" s="17" t="s">
        <v>34</v>
      </c>
      <c r="E47" s="19" t="s">
        <v>35</v>
      </c>
      <c r="F47" s="17">
        <v>990</v>
      </c>
      <c r="G47" s="20" t="s">
        <v>23</v>
      </c>
      <c r="H47" s="21">
        <v>9120</v>
      </c>
      <c r="I47" s="21">
        <v>9120</v>
      </c>
      <c r="J47" s="21"/>
    </row>
    <row r="48" spans="1:10" ht="28.5">
      <c r="A48" s="22" t="s">
        <v>30</v>
      </c>
      <c r="B48" s="23" t="s">
        <v>44</v>
      </c>
      <c r="C48" s="23" t="s">
        <v>45</v>
      </c>
      <c r="D48" s="22" t="s">
        <v>34</v>
      </c>
      <c r="E48" s="24" t="s">
        <v>35</v>
      </c>
      <c r="F48" s="17">
        <v>990</v>
      </c>
      <c r="G48" s="25" t="s">
        <v>23</v>
      </c>
      <c r="H48" s="26">
        <v>6080</v>
      </c>
      <c r="I48" s="26">
        <v>6080</v>
      </c>
      <c r="J48" s="26"/>
    </row>
    <row r="49" spans="1:10" ht="28.5">
      <c r="A49" s="22" t="s">
        <v>30</v>
      </c>
      <c r="B49" s="23" t="s">
        <v>46</v>
      </c>
      <c r="C49" s="23" t="s">
        <v>47</v>
      </c>
      <c r="D49" s="22" t="s">
        <v>34</v>
      </c>
      <c r="E49" s="24" t="s">
        <v>35</v>
      </c>
      <c r="F49" s="17">
        <v>990</v>
      </c>
      <c r="G49" s="25" t="s">
        <v>23</v>
      </c>
      <c r="H49" s="26">
        <v>6080</v>
      </c>
      <c r="I49" s="26">
        <v>6080</v>
      </c>
      <c r="J49" s="26"/>
    </row>
    <row r="50" spans="1:10" ht="28.5">
      <c r="A50" s="17" t="s">
        <v>30</v>
      </c>
      <c r="B50" s="18" t="s">
        <v>48</v>
      </c>
      <c r="C50" s="18" t="s">
        <v>49</v>
      </c>
      <c r="D50" s="17" t="s">
        <v>34</v>
      </c>
      <c r="E50" s="19" t="s">
        <v>35</v>
      </c>
      <c r="F50" s="17">
        <v>990</v>
      </c>
      <c r="G50" s="20" t="s">
        <v>23</v>
      </c>
      <c r="H50" s="21">
        <v>6080</v>
      </c>
      <c r="I50" s="21">
        <v>6080</v>
      </c>
      <c r="J50" s="21"/>
    </row>
    <row r="51" spans="1:10" ht="28.5">
      <c r="A51" s="17" t="s">
        <v>30</v>
      </c>
      <c r="B51" s="18" t="s">
        <v>50</v>
      </c>
      <c r="C51" s="18" t="s">
        <v>51</v>
      </c>
      <c r="D51" s="17" t="s">
        <v>34</v>
      </c>
      <c r="E51" s="19" t="s">
        <v>35</v>
      </c>
      <c r="F51" s="17">
        <v>990</v>
      </c>
      <c r="G51" s="20" t="s">
        <v>23</v>
      </c>
      <c r="H51" s="21">
        <v>6290</v>
      </c>
      <c r="I51" s="21">
        <v>6290</v>
      </c>
      <c r="J51" s="21"/>
    </row>
    <row r="52" spans="1:10" ht="28.5">
      <c r="A52" s="17" t="s">
        <v>30</v>
      </c>
      <c r="B52" s="18" t="s">
        <v>52</v>
      </c>
      <c r="C52" s="18" t="s">
        <v>53</v>
      </c>
      <c r="D52" s="17" t="s">
        <v>34</v>
      </c>
      <c r="E52" s="19" t="s">
        <v>35</v>
      </c>
      <c r="F52" s="17">
        <v>990</v>
      </c>
      <c r="G52" s="20" t="s">
        <v>23</v>
      </c>
      <c r="H52" s="21">
        <v>6020</v>
      </c>
      <c r="I52" s="21">
        <v>6020</v>
      </c>
      <c r="J52" s="21"/>
    </row>
    <row r="53" spans="1:10" ht="28.5">
      <c r="A53" s="17" t="s">
        <v>30</v>
      </c>
      <c r="B53" s="18" t="s">
        <v>54</v>
      </c>
      <c r="C53" s="18" t="s">
        <v>55</v>
      </c>
      <c r="D53" s="17" t="s">
        <v>34</v>
      </c>
      <c r="E53" s="19" t="s">
        <v>35</v>
      </c>
      <c r="F53" s="17">
        <v>990</v>
      </c>
      <c r="G53" s="20" t="s">
        <v>23</v>
      </c>
      <c r="H53" s="21">
        <v>6500</v>
      </c>
      <c r="I53" s="21">
        <v>6500</v>
      </c>
      <c r="J53" s="21"/>
    </row>
    <row r="54" spans="1:10" ht="28.5">
      <c r="A54" s="17" t="s">
        <v>30</v>
      </c>
      <c r="B54" s="18" t="s">
        <v>56</v>
      </c>
      <c r="C54" s="18" t="s">
        <v>57</v>
      </c>
      <c r="D54" s="17" t="s">
        <v>34</v>
      </c>
      <c r="E54" s="19" t="s">
        <v>35</v>
      </c>
      <c r="F54" s="17">
        <v>990</v>
      </c>
      <c r="G54" s="20" t="s">
        <v>23</v>
      </c>
      <c r="H54" s="21">
        <v>6020</v>
      </c>
      <c r="I54" s="21">
        <v>6020</v>
      </c>
      <c r="J54" s="21"/>
    </row>
    <row r="55" spans="1:10" ht="28.5">
      <c r="A55" s="17" t="s">
        <v>30</v>
      </c>
      <c r="B55" s="18" t="s">
        <v>58</v>
      </c>
      <c r="C55" s="18" t="s">
        <v>59</v>
      </c>
      <c r="D55" s="17" t="s">
        <v>34</v>
      </c>
      <c r="E55" s="19" t="s">
        <v>35</v>
      </c>
      <c r="F55" s="17">
        <v>990</v>
      </c>
      <c r="G55" s="20" t="s">
        <v>23</v>
      </c>
      <c r="H55" s="21">
        <v>5750</v>
      </c>
      <c r="I55" s="21">
        <v>5750</v>
      </c>
      <c r="J55" s="21"/>
    </row>
    <row r="56" spans="1:10" ht="28.5">
      <c r="A56" s="17" t="s">
        <v>30</v>
      </c>
      <c r="B56" s="18" t="s">
        <v>60</v>
      </c>
      <c r="C56" s="18" t="s">
        <v>61</v>
      </c>
      <c r="D56" s="17" t="s">
        <v>34</v>
      </c>
      <c r="E56" s="19" t="s">
        <v>35</v>
      </c>
      <c r="F56" s="17">
        <v>990</v>
      </c>
      <c r="G56" s="20" t="s">
        <v>23</v>
      </c>
      <c r="H56" s="21">
        <v>4520</v>
      </c>
      <c r="I56" s="21">
        <v>4520</v>
      </c>
      <c r="J56" s="21"/>
    </row>
    <row r="57" spans="1:10" ht="28.5">
      <c r="A57" s="17" t="s">
        <v>30</v>
      </c>
      <c r="B57" s="18" t="s">
        <v>62</v>
      </c>
      <c r="C57" s="18" t="s">
        <v>63</v>
      </c>
      <c r="D57" s="17" t="s">
        <v>34</v>
      </c>
      <c r="E57" s="19" t="s">
        <v>35</v>
      </c>
      <c r="F57" s="17">
        <v>990</v>
      </c>
      <c r="G57" s="20" t="s">
        <v>23</v>
      </c>
      <c r="H57" s="21">
        <v>5960</v>
      </c>
      <c r="I57" s="21">
        <v>5960</v>
      </c>
      <c r="J57" s="21"/>
    </row>
    <row r="58" spans="1:10" ht="28.5">
      <c r="A58" s="17" t="s">
        <v>30</v>
      </c>
      <c r="B58" s="18" t="s">
        <v>64</v>
      </c>
      <c r="C58" s="18" t="s">
        <v>65</v>
      </c>
      <c r="D58" s="17" t="s">
        <v>34</v>
      </c>
      <c r="E58" s="19" t="s">
        <v>35</v>
      </c>
      <c r="F58" s="17">
        <v>990</v>
      </c>
      <c r="G58" s="20" t="s">
        <v>23</v>
      </c>
      <c r="H58" s="21">
        <v>4520</v>
      </c>
      <c r="I58" s="21">
        <v>4520</v>
      </c>
      <c r="J58" s="21"/>
    </row>
    <row r="59" spans="1:10" ht="28.5">
      <c r="A59" s="17" t="s">
        <v>30</v>
      </c>
      <c r="B59" s="18" t="s">
        <v>66</v>
      </c>
      <c r="C59" s="18" t="s">
        <v>67</v>
      </c>
      <c r="D59" s="17" t="s">
        <v>34</v>
      </c>
      <c r="E59" s="19" t="s">
        <v>35</v>
      </c>
      <c r="F59" s="17">
        <v>990</v>
      </c>
      <c r="G59" s="20" t="s">
        <v>23</v>
      </c>
      <c r="H59" s="21">
        <v>5960</v>
      </c>
      <c r="I59" s="21">
        <v>5960</v>
      </c>
      <c r="J59" s="21"/>
    </row>
    <row r="60" spans="1:10" ht="28.5">
      <c r="A60" s="17" t="s">
        <v>30</v>
      </c>
      <c r="B60" s="18" t="s">
        <v>68</v>
      </c>
      <c r="C60" s="18" t="s">
        <v>69</v>
      </c>
      <c r="D60" s="17" t="s">
        <v>34</v>
      </c>
      <c r="E60" s="19" t="s">
        <v>35</v>
      </c>
      <c r="F60" s="17">
        <v>990</v>
      </c>
      <c r="G60" s="20" t="s">
        <v>23</v>
      </c>
      <c r="H60" s="21">
        <v>5330</v>
      </c>
      <c r="I60" s="21">
        <v>5330</v>
      </c>
      <c r="J60" s="21"/>
    </row>
    <row r="61" spans="1:10" ht="28.5">
      <c r="A61" s="22" t="s">
        <v>30</v>
      </c>
      <c r="B61" s="23" t="s">
        <v>70</v>
      </c>
      <c r="C61" s="23" t="s">
        <v>71</v>
      </c>
      <c r="D61" s="22" t="s">
        <v>34</v>
      </c>
      <c r="E61" s="24" t="s">
        <v>35</v>
      </c>
      <c r="F61" s="17">
        <v>990</v>
      </c>
      <c r="G61" s="25" t="s">
        <v>23</v>
      </c>
      <c r="H61" s="26">
        <v>7470</v>
      </c>
      <c r="I61" s="26">
        <v>7470</v>
      </c>
      <c r="J61" s="26"/>
    </row>
    <row r="62" spans="1:10" ht="28.5">
      <c r="A62" s="17" t="s">
        <v>30</v>
      </c>
      <c r="B62" s="18" t="s">
        <v>72</v>
      </c>
      <c r="C62" s="18" t="s">
        <v>73</v>
      </c>
      <c r="D62" s="17" t="s">
        <v>34</v>
      </c>
      <c r="E62" s="19" t="s">
        <v>35</v>
      </c>
      <c r="F62" s="17">
        <v>990</v>
      </c>
      <c r="G62" s="20" t="s">
        <v>23</v>
      </c>
      <c r="H62" s="21">
        <v>5810</v>
      </c>
      <c r="I62" s="21">
        <v>5810</v>
      </c>
      <c r="J62" s="21"/>
    </row>
    <row r="63" spans="1:10" ht="28.5">
      <c r="A63" s="17" t="s">
        <v>30</v>
      </c>
      <c r="B63" s="18" t="s">
        <v>74</v>
      </c>
      <c r="C63" s="18" t="s">
        <v>75</v>
      </c>
      <c r="D63" s="17" t="s">
        <v>34</v>
      </c>
      <c r="E63" s="19" t="s">
        <v>35</v>
      </c>
      <c r="F63" s="17">
        <v>990</v>
      </c>
      <c r="G63" s="20" t="s">
        <v>23</v>
      </c>
      <c r="H63" s="21">
        <v>4520</v>
      </c>
      <c r="I63" s="21">
        <v>4520</v>
      </c>
      <c r="J63" s="21"/>
    </row>
    <row r="64" spans="1:10" ht="28.5">
      <c r="A64" s="22" t="s">
        <v>30</v>
      </c>
      <c r="B64" s="23" t="s">
        <v>76</v>
      </c>
      <c r="C64" s="23" t="s">
        <v>77</v>
      </c>
      <c r="D64" s="22" t="s">
        <v>34</v>
      </c>
      <c r="E64" s="24" t="s">
        <v>35</v>
      </c>
      <c r="F64" s="17">
        <v>990</v>
      </c>
      <c r="G64" s="25" t="s">
        <v>23</v>
      </c>
      <c r="H64" s="26">
        <v>5120</v>
      </c>
      <c r="I64" s="26">
        <v>5120</v>
      </c>
      <c r="J64" s="26"/>
    </row>
    <row r="65" spans="1:10" ht="28.5">
      <c r="A65" s="17" t="s">
        <v>30</v>
      </c>
      <c r="B65" s="18" t="s">
        <v>78</v>
      </c>
      <c r="C65" s="18" t="s">
        <v>79</v>
      </c>
      <c r="D65" s="17" t="s">
        <v>34</v>
      </c>
      <c r="E65" s="19" t="s">
        <v>35</v>
      </c>
      <c r="F65" s="17">
        <v>990</v>
      </c>
      <c r="G65" s="20" t="s">
        <v>23</v>
      </c>
      <c r="H65" s="21">
        <v>9090</v>
      </c>
      <c r="I65" s="21">
        <v>9090</v>
      </c>
      <c r="J65" s="21"/>
    </row>
    <row r="66" spans="1:10" ht="28.5">
      <c r="A66" s="17" t="s">
        <v>30</v>
      </c>
      <c r="B66" s="18" t="s">
        <v>80</v>
      </c>
      <c r="C66" s="18" t="s">
        <v>81</v>
      </c>
      <c r="D66" s="17" t="s">
        <v>34</v>
      </c>
      <c r="E66" s="19" t="s">
        <v>35</v>
      </c>
      <c r="F66" s="17">
        <v>990</v>
      </c>
      <c r="G66" s="20" t="s">
        <v>23</v>
      </c>
      <c r="H66" s="21">
        <v>5960</v>
      </c>
      <c r="I66" s="21">
        <v>5960</v>
      </c>
      <c r="J66" s="21"/>
    </row>
    <row r="67" spans="1:10" ht="28.5">
      <c r="A67" s="17" t="s">
        <v>30</v>
      </c>
      <c r="B67" s="18" t="s">
        <v>82</v>
      </c>
      <c r="C67" s="18" t="s">
        <v>83</v>
      </c>
      <c r="D67" s="17" t="s">
        <v>34</v>
      </c>
      <c r="E67" s="19" t="s">
        <v>35</v>
      </c>
      <c r="F67" s="17">
        <v>990</v>
      </c>
      <c r="G67" s="20" t="s">
        <v>23</v>
      </c>
      <c r="H67" s="21">
        <v>9940</v>
      </c>
      <c r="I67" s="21">
        <v>9940</v>
      </c>
      <c r="J67" s="21"/>
    </row>
  </sheetData>
  <autoFilter ref="A11:J39">
    <filterColumn colId="0"/>
    <filterColumn colId="2"/>
    <filterColumn colId="5"/>
    <filterColumn colId="7"/>
  </autoFilter>
  <mergeCells count="12">
    <mergeCell ref="A40:J40"/>
    <mergeCell ref="A5:J5"/>
    <mergeCell ref="A6:J6"/>
    <mergeCell ref="A7:J7"/>
    <mergeCell ref="A12:J12"/>
    <mergeCell ref="A9:A10"/>
    <mergeCell ref="B9:C9"/>
    <mergeCell ref="D9:E9"/>
    <mergeCell ref="F9:F10"/>
    <mergeCell ref="G9:G10"/>
    <mergeCell ref="H9:I9"/>
    <mergeCell ref="J9:J10"/>
  </mergeCells>
  <printOptions horizontalCentered="1"/>
  <pageMargins left="0.78740157480314965" right="0.78740157480314965" top="0.48" bottom="0.27" header="0.3" footer="0.17"/>
  <pageSetup paperSize="9" scale="62" fitToHeight="3" orientation="landscape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tabSelected="1" zoomScale="90" zoomScaleNormal="90" workbookViewId="0">
      <pane ySplit="10" topLeftCell="A11" activePane="bottomLeft" state="frozen"/>
      <selection activeCell="B200" sqref="B200:B204"/>
      <selection pane="bottomLeft" activeCell="C14" sqref="C14"/>
    </sheetView>
  </sheetViews>
  <sheetFormatPr defaultColWidth="9" defaultRowHeight="15.75"/>
  <cols>
    <col min="1" max="1" width="9.875" style="8" customWidth="1"/>
    <col min="2" max="2" width="14.125" style="3" customWidth="1"/>
    <col min="3" max="3" width="64.625" style="3" customWidth="1"/>
    <col min="4" max="4" width="5.625" style="7" customWidth="1"/>
    <col min="5" max="5" width="24.875" style="7" customWidth="1"/>
    <col min="6" max="6" width="17.625" style="3" customWidth="1"/>
    <col min="7" max="7" width="12.625" style="3" customWidth="1"/>
    <col min="8" max="9" width="11.625" style="3" customWidth="1"/>
    <col min="10" max="10" width="42.625" style="3" customWidth="1"/>
    <col min="11" max="11" width="0.375" style="3" customWidth="1"/>
    <col min="12" max="16384" width="9" style="3"/>
  </cols>
  <sheetData>
    <row r="1" spans="1:10" customFormat="1" ht="18">
      <c r="A1" s="117"/>
      <c r="B1" s="41"/>
      <c r="C1" s="41"/>
      <c r="D1" s="118"/>
      <c r="E1" s="118"/>
      <c r="F1" s="41"/>
      <c r="J1" s="1" t="s">
        <v>210</v>
      </c>
    </row>
    <row r="2" spans="1:10" customFormat="1" ht="18">
      <c r="A2" s="117"/>
      <c r="B2" s="41"/>
      <c r="C2" s="41"/>
      <c r="D2" s="118"/>
      <c r="E2" s="118"/>
      <c r="F2" s="41"/>
      <c r="J2" s="2" t="s">
        <v>1</v>
      </c>
    </row>
    <row r="3" spans="1:10" s="120" customFormat="1" ht="15.95" customHeight="1">
      <c r="A3" s="119"/>
      <c r="J3" s="2" t="s">
        <v>192</v>
      </c>
    </row>
    <row r="4" spans="1:10" customFormat="1" ht="24.75" customHeight="1">
      <c r="A4" s="175" t="s">
        <v>24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customFormat="1" ht="24.75" customHeight="1">
      <c r="A5" s="175" t="s">
        <v>25</v>
      </c>
      <c r="B5" s="175"/>
      <c r="C5" s="175"/>
      <c r="D5" s="175"/>
      <c r="E5" s="175"/>
      <c r="F5" s="175"/>
      <c r="G5" s="175"/>
      <c r="H5" s="175"/>
      <c r="I5" s="175"/>
      <c r="J5" s="175"/>
    </row>
    <row r="6" spans="1:10" customFormat="1" ht="39.75" customHeight="1">
      <c r="A6" s="176" t="s">
        <v>193</v>
      </c>
      <c r="B6" s="176"/>
      <c r="C6" s="176"/>
      <c r="D6" s="176"/>
      <c r="E6" s="176"/>
      <c r="F6" s="176"/>
      <c r="G6" s="176"/>
      <c r="H6" s="176"/>
      <c r="I6" s="176"/>
      <c r="J6" s="176"/>
    </row>
    <row r="7" spans="1:10" customFormat="1" ht="11.25" customHeight="1">
      <c r="A7" s="8"/>
      <c r="B7" s="3"/>
      <c r="C7" s="3"/>
      <c r="D7" s="7"/>
      <c r="E7" s="7"/>
      <c r="F7" s="3"/>
      <c r="G7" s="3"/>
      <c r="H7" s="3"/>
      <c r="I7" s="3"/>
      <c r="J7" s="3"/>
    </row>
    <row r="8" spans="1:10" ht="33.950000000000003" customHeight="1">
      <c r="A8" s="186" t="s">
        <v>10</v>
      </c>
      <c r="B8" s="188" t="s">
        <v>11</v>
      </c>
      <c r="C8" s="188"/>
      <c r="D8" s="188" t="s">
        <v>12</v>
      </c>
      <c r="E8" s="188"/>
      <c r="F8" s="189" t="s">
        <v>13</v>
      </c>
      <c r="G8" s="189" t="s">
        <v>14</v>
      </c>
      <c r="H8" s="182" t="s">
        <v>15</v>
      </c>
      <c r="I8" s="182"/>
      <c r="J8" s="183" t="s">
        <v>16</v>
      </c>
    </row>
    <row r="9" spans="1:10" ht="33.950000000000003" customHeight="1">
      <c r="A9" s="187"/>
      <c r="B9" s="122" t="s">
        <v>17</v>
      </c>
      <c r="C9" s="123" t="s">
        <v>18</v>
      </c>
      <c r="D9" s="122" t="s">
        <v>17</v>
      </c>
      <c r="E9" s="123" t="s">
        <v>19</v>
      </c>
      <c r="F9" s="190"/>
      <c r="G9" s="190"/>
      <c r="H9" s="4" t="s">
        <v>20</v>
      </c>
      <c r="I9" s="4" t="s">
        <v>21</v>
      </c>
      <c r="J9" s="184"/>
    </row>
    <row r="10" spans="1:10" s="5" customFormat="1" ht="12.75">
      <c r="A10" s="124" t="s">
        <v>0</v>
      </c>
      <c r="B10" s="124" t="s">
        <v>8</v>
      </c>
      <c r="C10" s="124" t="s">
        <v>2</v>
      </c>
      <c r="D10" s="124" t="s">
        <v>3</v>
      </c>
      <c r="E10" s="124" t="s">
        <v>9</v>
      </c>
      <c r="F10" s="124" t="s">
        <v>4</v>
      </c>
      <c r="G10" s="124" t="s">
        <v>5</v>
      </c>
      <c r="H10" s="124" t="s">
        <v>22</v>
      </c>
      <c r="I10" s="124" t="s">
        <v>6</v>
      </c>
      <c r="J10" s="124" t="s">
        <v>7</v>
      </c>
    </row>
    <row r="11" spans="1:10" s="5" customFormat="1" ht="19.5" customHeight="1">
      <c r="A11" s="173" t="s">
        <v>84</v>
      </c>
      <c r="B11" s="174"/>
      <c r="C11" s="174"/>
      <c r="D11" s="174"/>
      <c r="E11" s="174"/>
      <c r="F11" s="174"/>
      <c r="G11" s="174"/>
      <c r="H11" s="174"/>
      <c r="I11" s="174"/>
      <c r="J11" s="174"/>
    </row>
    <row r="12" spans="1:10" ht="28.5" customHeight="1">
      <c r="A12" s="125" t="s">
        <v>194</v>
      </c>
      <c r="B12" s="126"/>
      <c r="C12" s="127" t="s">
        <v>195</v>
      </c>
      <c r="D12" s="126"/>
      <c r="E12" s="126"/>
      <c r="F12" s="126"/>
      <c r="G12" s="126"/>
      <c r="H12" s="126"/>
      <c r="I12" s="128"/>
      <c r="J12" s="128"/>
    </row>
    <row r="13" spans="1:10" ht="28.5" customHeight="1">
      <c r="A13" s="129" t="s">
        <v>196</v>
      </c>
      <c r="B13" s="130"/>
      <c r="C13" s="131" t="s">
        <v>197</v>
      </c>
      <c r="D13" s="130"/>
      <c r="E13" s="130"/>
      <c r="F13" s="130"/>
      <c r="G13" s="130"/>
      <c r="H13" s="130"/>
      <c r="I13" s="132"/>
      <c r="J13" s="132"/>
    </row>
    <row r="14" spans="1:10" s="6" customFormat="1" ht="28.5" customHeight="1">
      <c r="A14" s="133" t="s">
        <v>196</v>
      </c>
      <c r="B14" s="134" t="s">
        <v>212</v>
      </c>
      <c r="C14" s="134" t="s">
        <v>218</v>
      </c>
      <c r="D14" s="133" t="s">
        <v>198</v>
      </c>
      <c r="E14" s="135" t="s">
        <v>199</v>
      </c>
      <c r="F14" s="133" t="s">
        <v>200</v>
      </c>
      <c r="G14" s="136" t="s">
        <v>23</v>
      </c>
      <c r="H14" s="137">
        <v>9627</v>
      </c>
      <c r="I14" s="137">
        <v>9627</v>
      </c>
      <c r="J14" s="162" t="s">
        <v>217</v>
      </c>
    </row>
    <row r="15" spans="1:10">
      <c r="A15" s="185" t="s">
        <v>203</v>
      </c>
      <c r="B15" s="185"/>
      <c r="C15" s="185"/>
      <c r="D15" s="185"/>
      <c r="E15" s="185"/>
      <c r="F15" s="185"/>
      <c r="G15" s="185"/>
      <c r="H15" s="185"/>
      <c r="I15" s="185"/>
      <c r="J15" s="185"/>
    </row>
  </sheetData>
  <autoFilter ref="A10:J14">
    <filterColumn colId="0"/>
    <filterColumn colId="2"/>
    <filterColumn colId="5"/>
    <filterColumn colId="7"/>
  </autoFilter>
  <mergeCells count="12">
    <mergeCell ref="A15:J15"/>
    <mergeCell ref="A5:J5"/>
    <mergeCell ref="A11:J11"/>
    <mergeCell ref="A4:J4"/>
    <mergeCell ref="A6:J6"/>
    <mergeCell ref="A8:A9"/>
    <mergeCell ref="B8:C8"/>
    <mergeCell ref="D8:E8"/>
    <mergeCell ref="F8:F9"/>
    <mergeCell ref="G8:G9"/>
    <mergeCell ref="H8:I8"/>
    <mergeCell ref="J8:J9"/>
  </mergeCells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15"/>
  <sheetViews>
    <sheetView zoomScale="85" zoomScaleNormal="85" workbookViewId="0">
      <selection activeCell="J14" sqref="J14"/>
    </sheetView>
  </sheetViews>
  <sheetFormatPr defaultColWidth="9" defaultRowHeight="15.75"/>
  <cols>
    <col min="1" max="1" width="10.625" style="3" customWidth="1"/>
    <col min="2" max="2" width="14.125" style="3" customWidth="1"/>
    <col min="3" max="3" width="64.625" style="3" customWidth="1"/>
    <col min="4" max="4" width="5.625" style="7" customWidth="1"/>
    <col min="5" max="5" width="24.875" style="7" customWidth="1"/>
    <col min="6" max="6" width="17.625" style="3" customWidth="1"/>
    <col min="7" max="7" width="12.625" style="3" customWidth="1"/>
    <col min="8" max="9" width="11.625" style="3" customWidth="1"/>
    <col min="10" max="10" width="42.625" style="3" customWidth="1"/>
    <col min="11" max="11" width="9" style="143"/>
    <col min="12" max="16384" width="9" style="3"/>
  </cols>
  <sheetData>
    <row r="1" spans="1:11" customFormat="1" ht="18">
      <c r="A1" s="41"/>
      <c r="B1" s="41"/>
      <c r="C1" s="41"/>
      <c r="D1" s="118"/>
      <c r="E1" s="118"/>
      <c r="F1" s="41"/>
      <c r="J1" s="1" t="s">
        <v>211</v>
      </c>
      <c r="K1" s="140"/>
    </row>
    <row r="2" spans="1:11" customFormat="1" ht="18">
      <c r="A2" s="41"/>
      <c r="B2" s="41"/>
      <c r="C2" s="41"/>
      <c r="D2" s="118"/>
      <c r="E2" s="118"/>
      <c r="F2" s="41"/>
      <c r="J2" s="2" t="s">
        <v>1</v>
      </c>
      <c r="K2" s="140"/>
    </row>
    <row r="3" spans="1:11" s="141" customFormat="1" ht="15.95" customHeight="1">
      <c r="J3" s="2" t="s">
        <v>192</v>
      </c>
      <c r="K3" s="142"/>
    </row>
    <row r="4" spans="1:11" customFormat="1" ht="26.25" customHeight="1">
      <c r="A4" s="175" t="s">
        <v>24</v>
      </c>
      <c r="B4" s="175"/>
      <c r="C4" s="175"/>
      <c r="D4" s="175"/>
      <c r="E4" s="175"/>
      <c r="F4" s="175"/>
      <c r="G4" s="175"/>
      <c r="H4" s="175"/>
      <c r="I4" s="175"/>
      <c r="J4" s="175"/>
      <c r="K4" s="140"/>
    </row>
    <row r="5" spans="1:11" customFormat="1" ht="29.25" customHeight="1">
      <c r="A5" s="175" t="s">
        <v>25</v>
      </c>
      <c r="B5" s="175"/>
      <c r="C5" s="175"/>
      <c r="D5" s="175"/>
      <c r="E5" s="175"/>
      <c r="F5" s="175"/>
      <c r="G5" s="175"/>
      <c r="H5" s="175"/>
      <c r="I5" s="175"/>
      <c r="J5" s="175"/>
      <c r="K5" s="140"/>
    </row>
    <row r="6" spans="1:11" customFormat="1" ht="39.75" customHeight="1">
      <c r="A6" s="176" t="s">
        <v>204</v>
      </c>
      <c r="B6" s="176"/>
      <c r="C6" s="176"/>
      <c r="D6" s="176"/>
      <c r="E6" s="176"/>
      <c r="F6" s="176"/>
      <c r="G6" s="176"/>
      <c r="H6" s="176"/>
      <c r="I6" s="176"/>
      <c r="J6" s="176"/>
      <c r="K6" s="140"/>
    </row>
    <row r="7" spans="1:11" customFormat="1" ht="15" customHeight="1">
      <c r="A7" s="116"/>
      <c r="B7" s="116"/>
      <c r="C7" s="116"/>
      <c r="D7" s="121"/>
      <c r="E7" s="121"/>
      <c r="F7" s="116"/>
      <c r="G7" s="116"/>
      <c r="H7" s="116"/>
      <c r="I7" s="116"/>
      <c r="K7" s="140"/>
    </row>
    <row r="8" spans="1:11" ht="33.950000000000003" customHeight="1">
      <c r="A8" s="186" t="s">
        <v>10</v>
      </c>
      <c r="B8" s="188" t="s">
        <v>11</v>
      </c>
      <c r="C8" s="188"/>
      <c r="D8" s="188" t="s">
        <v>12</v>
      </c>
      <c r="E8" s="188"/>
      <c r="F8" s="189" t="s">
        <v>13</v>
      </c>
      <c r="G8" s="189" t="s">
        <v>14</v>
      </c>
      <c r="H8" s="182" t="s">
        <v>205</v>
      </c>
      <c r="I8" s="182"/>
      <c r="J8" s="183" t="s">
        <v>16</v>
      </c>
    </row>
    <row r="9" spans="1:11" ht="33.950000000000003" customHeight="1">
      <c r="A9" s="187"/>
      <c r="B9" s="122" t="s">
        <v>17</v>
      </c>
      <c r="C9" s="123" t="s">
        <v>18</v>
      </c>
      <c r="D9" s="122" t="s">
        <v>17</v>
      </c>
      <c r="E9" s="123" t="s">
        <v>19</v>
      </c>
      <c r="F9" s="190"/>
      <c r="G9" s="190"/>
      <c r="H9" s="4" t="s">
        <v>206</v>
      </c>
      <c r="I9" s="4" t="s">
        <v>207</v>
      </c>
      <c r="J9" s="184"/>
    </row>
    <row r="10" spans="1:11" s="5" customFormat="1" ht="12.75">
      <c r="A10" s="124" t="s">
        <v>0</v>
      </c>
      <c r="B10" s="124" t="s">
        <v>8</v>
      </c>
      <c r="C10" s="124" t="s">
        <v>2</v>
      </c>
      <c r="D10" s="124" t="s">
        <v>3</v>
      </c>
      <c r="E10" s="124" t="s">
        <v>9</v>
      </c>
      <c r="F10" s="124" t="s">
        <v>4</v>
      </c>
      <c r="G10" s="124" t="s">
        <v>5</v>
      </c>
      <c r="H10" s="124" t="s">
        <v>22</v>
      </c>
      <c r="I10" s="124" t="s">
        <v>6</v>
      </c>
      <c r="J10" s="124" t="s">
        <v>7</v>
      </c>
      <c r="K10" s="144"/>
    </row>
    <row r="11" spans="1:11" s="5" customFormat="1">
      <c r="A11" s="173" t="s">
        <v>216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44"/>
    </row>
    <row r="12" spans="1:11" ht="28.5" customHeight="1">
      <c r="A12" s="145" t="s">
        <v>201</v>
      </c>
      <c r="B12" s="146"/>
      <c r="C12" s="138" t="s">
        <v>202</v>
      </c>
      <c r="D12" s="139"/>
      <c r="E12" s="139"/>
      <c r="F12" s="139"/>
      <c r="G12" s="139"/>
      <c r="H12" s="139"/>
      <c r="I12" s="147"/>
      <c r="J12" s="148"/>
      <c r="K12" s="149"/>
    </row>
    <row r="13" spans="1:11" s="6" customFormat="1" ht="28.5" customHeight="1">
      <c r="A13" s="159" t="s">
        <v>208</v>
      </c>
      <c r="B13" s="160"/>
      <c r="C13" s="161" t="s">
        <v>209</v>
      </c>
      <c r="D13" s="156"/>
      <c r="E13" s="156"/>
      <c r="F13" s="156"/>
      <c r="G13" s="156"/>
      <c r="H13" s="157"/>
      <c r="I13" s="157"/>
      <c r="J13" s="158"/>
      <c r="K13" s="149"/>
    </row>
    <row r="14" spans="1:11" s="6" customFormat="1" ht="28.5" customHeight="1">
      <c r="A14" s="150" t="s">
        <v>208</v>
      </c>
      <c r="B14" s="151" t="s">
        <v>213</v>
      </c>
      <c r="C14" s="151" t="s">
        <v>214</v>
      </c>
      <c r="D14" s="150" t="s">
        <v>198</v>
      </c>
      <c r="E14" s="152" t="s">
        <v>199</v>
      </c>
      <c r="F14" s="153" t="s">
        <v>215</v>
      </c>
      <c r="G14" s="154" t="s">
        <v>23</v>
      </c>
      <c r="H14" s="155">
        <v>380</v>
      </c>
      <c r="I14" s="155">
        <v>380</v>
      </c>
      <c r="J14" s="162" t="s">
        <v>217</v>
      </c>
      <c r="K14" s="149"/>
    </row>
    <row r="15" spans="1:11">
      <c r="A15" s="185" t="s">
        <v>203</v>
      </c>
      <c r="B15" s="185"/>
      <c r="C15" s="185"/>
      <c r="D15" s="185"/>
      <c r="E15" s="185"/>
      <c r="F15" s="185"/>
      <c r="G15" s="185"/>
      <c r="H15" s="185"/>
      <c r="I15" s="185"/>
      <c r="J15" s="185"/>
    </row>
  </sheetData>
  <autoFilter ref="A10:J14"/>
  <mergeCells count="12">
    <mergeCell ref="A15:J15"/>
    <mergeCell ref="A5:J5"/>
    <mergeCell ref="A11:J11"/>
    <mergeCell ref="A4:J4"/>
    <mergeCell ref="A6:J6"/>
    <mergeCell ref="A8:A9"/>
    <mergeCell ref="B8:C8"/>
    <mergeCell ref="D8:E8"/>
    <mergeCell ref="F8:F9"/>
    <mergeCell ref="G8:G9"/>
    <mergeCell ref="H8:I8"/>
    <mergeCell ref="J8:J9"/>
  </mergeCells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Прил_1</vt:lpstr>
      <vt:lpstr>Прил_2</vt:lpstr>
      <vt:lpstr>Прил_3</vt:lpstr>
      <vt:lpstr>Прил_4</vt:lpstr>
      <vt:lpstr>Прил_2!Заголовки_для_печати</vt:lpstr>
      <vt:lpstr>Прил_3!Заголовки_для_печати</vt:lpstr>
      <vt:lpstr>Прил_4!Заголовки_для_печати</vt:lpstr>
      <vt:lpstr>Прил_1!Область_печати</vt:lpstr>
      <vt:lpstr>Прил_2!Область_печати</vt:lpstr>
      <vt:lpstr>Прил_3!Область_печати</vt:lpstr>
      <vt:lpstr>Прил_4!Область_печати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Belova.IS</cp:lastModifiedBy>
  <cp:lastPrinted>2022-09-23T09:41:31Z</cp:lastPrinted>
  <dcterms:created xsi:type="dcterms:W3CDTF">2022-07-22T10:18:42Z</dcterms:created>
  <dcterms:modified xsi:type="dcterms:W3CDTF">2022-09-26T13:25:14Z</dcterms:modified>
</cp:coreProperties>
</file>