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Лист1" sheetId="1" r:id="rId1"/>
    <sheet name="Лист2" sheetId="2" r:id="rId2"/>
    <sheet name="Лист3" sheetId="3" r:id="rId3"/>
  </sheets>
  <externalReferences>
    <externalReference r:id="rId4"/>
  </externalReferences>
  <calcPr calcId="125725"/>
</workbook>
</file>

<file path=xl/calcChain.xml><?xml version="1.0" encoding="utf-8"?>
<calcChain xmlns="http://schemas.openxmlformats.org/spreadsheetml/2006/main">
  <c r="H15" i="1"/>
  <c r="M15" l="1"/>
  <c r="W43"/>
  <c r="X43" s="1"/>
  <c r="U43"/>
  <c r="W42"/>
  <c r="M42"/>
  <c r="W41"/>
  <c r="X41" s="1"/>
  <c r="W40"/>
  <c r="X40" s="1"/>
  <c r="W39"/>
  <c r="M39"/>
  <c r="F39"/>
  <c r="W38"/>
  <c r="X38" s="1"/>
  <c r="W37"/>
  <c r="X37"/>
  <c r="W36"/>
  <c r="M36"/>
  <c r="X36" s="1"/>
  <c r="F36"/>
  <c r="X35"/>
  <c r="W35"/>
  <c r="U35"/>
  <c r="W34"/>
  <c r="X34" s="1"/>
  <c r="U34"/>
  <c r="M34"/>
  <c r="W33"/>
  <c r="X33"/>
  <c r="W32"/>
  <c r="X32"/>
  <c r="W31"/>
  <c r="X31"/>
  <c r="W30"/>
  <c r="X30"/>
  <c r="W29"/>
  <c r="X29"/>
  <c r="W28"/>
  <c r="X28"/>
  <c r="W27"/>
  <c r="X27" s="1"/>
  <c r="W26"/>
  <c r="X26" s="1"/>
  <c r="W25"/>
  <c r="X25" s="1"/>
  <c r="W24"/>
  <c r="M24"/>
  <c r="L24"/>
  <c r="F24"/>
  <c r="W23"/>
  <c r="X23" s="1"/>
  <c r="W22"/>
  <c r="X22" s="1"/>
  <c r="W21"/>
  <c r="X21" s="1"/>
  <c r="W20"/>
  <c r="X20" s="1"/>
  <c r="W19"/>
  <c r="X19" s="1"/>
  <c r="W18"/>
  <c r="X18" s="1"/>
  <c r="W17"/>
  <c r="X17" s="1"/>
  <c r="W16"/>
  <c r="X16" s="1"/>
  <c r="W15"/>
  <c r="X15" s="1"/>
  <c r="L15"/>
  <c r="F15"/>
  <c r="W14"/>
  <c r="X14" s="1"/>
  <c r="W13"/>
  <c r="X13" s="1"/>
  <c r="W12"/>
  <c r="M12"/>
  <c r="L12"/>
  <c r="L45" s="1"/>
  <c r="F12"/>
  <c r="F11" s="1"/>
  <c r="W11"/>
  <c r="L11"/>
  <c r="M45" s="1"/>
  <c r="H11"/>
  <c r="X39" l="1"/>
  <c r="X42"/>
  <c r="X12"/>
  <c r="X24"/>
  <c r="M11"/>
  <c r="X11" s="1"/>
  <c r="U42"/>
  <c r="U11"/>
  <c r="U12"/>
  <c r="U13"/>
  <c r="U14"/>
  <c r="U15"/>
  <c r="U16"/>
  <c r="U17"/>
  <c r="U18"/>
  <c r="U19"/>
  <c r="U20"/>
  <c r="U21"/>
  <c r="U22"/>
  <c r="U23"/>
  <c r="U24"/>
  <c r="U25"/>
  <c r="U26"/>
  <c r="U27"/>
  <c r="U28"/>
  <c r="U29"/>
  <c r="U30"/>
  <c r="U31"/>
  <c r="U32"/>
  <c r="U33"/>
  <c r="U39"/>
  <c r="U40"/>
  <c r="U41"/>
  <c r="U36"/>
  <c r="U37"/>
  <c r="U38"/>
</calcChain>
</file>

<file path=xl/sharedStrings.xml><?xml version="1.0" encoding="utf-8"?>
<sst xmlns="http://schemas.openxmlformats.org/spreadsheetml/2006/main" count="303" uniqueCount="117">
  <si>
    <t>Приложение № 2.2</t>
  </si>
  <si>
    <t>к Тарифному соглашению на 2022 год</t>
  </si>
  <si>
    <t>Размер финансового обеспечения фельдшерских пунктов 
в составе медицинских организаций, оказывающих первичную медико-санитарную помощь в амбулаторных условиях 
по территориально-участковому принципу</t>
  </si>
  <si>
    <t>Действует с 01.08.2022</t>
  </si>
  <si>
    <t>№ п/п</t>
  </si>
  <si>
    <t>Медицинская организация</t>
  </si>
  <si>
    <t>Местонахождение фельдшерского, 
фельдшерско-акушерского пункта</t>
  </si>
  <si>
    <t xml:space="preserve">Численность застрахованного прикреплённого населения </t>
  </si>
  <si>
    <t>Тип 
фельдшерского пункта</t>
  </si>
  <si>
    <r>
      <t>Базовый норматив финансового обеспечения ФАП (БНФО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</si>
  <si>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t xml:space="preserve">Признак наличия лицензии </t>
  </si>
  <si>
    <t>Признак соответствия требованиям</t>
  </si>
  <si>
    <r>
      <t>КС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</si>
  <si>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r>
      <t>Размер финансового обеспечения ФАП (ФО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  <r>
      <rPr>
        <sz val="11"/>
        <color theme="1"/>
        <rFont val="Cambria"/>
        <family val="1"/>
        <charset val="204"/>
        <scheme val="major"/>
      </rPr>
      <t>)</t>
    </r>
  </si>
  <si>
    <r>
      <t>Справочно:
среднегодовой размер ФО</t>
    </r>
    <r>
      <rPr>
        <vertAlign val="subscript"/>
        <sz val="11"/>
        <color theme="1"/>
        <rFont val="Cambria"/>
        <family val="1"/>
        <charset val="204"/>
        <scheme val="major"/>
      </rPr>
      <t>ФАП</t>
    </r>
  </si>
  <si>
    <t>Справочно:
среднегодовой размер ФОФАП</t>
  </si>
  <si>
    <t>Наименование</t>
  </si>
  <si>
    <t>Код</t>
  </si>
  <si>
    <t>Район / 
городской округ</t>
  </si>
  <si>
    <t>Населенный пункт</t>
  </si>
  <si>
    <t>1</t>
  </si>
  <si>
    <t>3</t>
  </si>
  <si>
    <t>4</t>
  </si>
  <si>
    <t>6</t>
  </si>
  <si>
    <t>7</t>
  </si>
  <si>
    <t>9</t>
  </si>
  <si>
    <t>10</t>
  </si>
  <si>
    <t>11</t>
  </si>
  <si>
    <t>12</t>
  </si>
  <si>
    <t>13</t>
  </si>
  <si>
    <t>ВСЕГО</t>
  </si>
  <si>
    <t>Мурманская область</t>
  </si>
  <si>
    <t>×</t>
  </si>
  <si>
    <t>ГОБУЗ "Апатитско-Кировская ЦГБ"</t>
  </si>
  <si>
    <t>007</t>
  </si>
  <si>
    <t>1.1</t>
  </si>
  <si>
    <t>г. Кировск</t>
  </si>
  <si>
    <t>н.п. Титан</t>
  </si>
  <si>
    <t>IV - от 1500 до 2000 жителей</t>
  </si>
  <si>
    <t>есть</t>
  </si>
  <si>
    <t>не соответствует</t>
  </si>
  <si>
    <t>1.2</t>
  </si>
  <si>
    <t>н.п. Коашва</t>
  </si>
  <si>
    <t>III - от 900 до 1500 жителей</t>
  </si>
  <si>
    <t>2</t>
  </si>
  <si>
    <t>ГОБУЗ "Кандалакшская ЦРБ"</t>
  </si>
  <si>
    <t>009</t>
  </si>
  <si>
    <t>2.1</t>
  </si>
  <si>
    <t>Кандалакшский р-н</t>
  </si>
  <si>
    <t xml:space="preserve">с. Лувеньга </t>
  </si>
  <si>
    <t>II - от 100 до 900 жителей</t>
  </si>
  <si>
    <t>2.2</t>
  </si>
  <si>
    <t>н.п. Лесозаводский</t>
  </si>
  <si>
    <t>2.3</t>
  </si>
  <si>
    <t xml:space="preserve">н.п. Белое море </t>
  </si>
  <si>
    <t>2.4</t>
  </si>
  <si>
    <t>н.п. Зареченск</t>
  </si>
  <si>
    <t>2.5</t>
  </si>
  <si>
    <t>Терский р-н</t>
  </si>
  <si>
    <t>с. Варзуга</t>
  </si>
  <si>
    <t>2.6</t>
  </si>
  <si>
    <t xml:space="preserve">с. Чаваньга </t>
  </si>
  <si>
    <t>2.7</t>
  </si>
  <si>
    <t>с. Ковдозеро</t>
  </si>
  <si>
    <t>2.8</t>
  </si>
  <si>
    <t xml:space="preserve">с. Чапома </t>
  </si>
  <si>
    <t>I - до 100 жителей</t>
  </si>
  <si>
    <t>ГОБУЗ "Кольская ЦРБ"</t>
  </si>
  <si>
    <t>013</t>
  </si>
  <si>
    <t>3.1</t>
  </si>
  <si>
    <t>Кольский район</t>
  </si>
  <si>
    <t>п.г.т. Мурмаши</t>
  </si>
  <si>
    <t>3.2</t>
  </si>
  <si>
    <t>н.п. Шонгуй</t>
  </si>
  <si>
    <t>3.4</t>
  </si>
  <si>
    <t>с. Ура-Губа</t>
  </si>
  <si>
    <t>соответствует</t>
  </si>
  <si>
    <t>3.3</t>
  </si>
  <si>
    <t>п. Туманный</t>
  </si>
  <si>
    <t>3.5</t>
  </si>
  <si>
    <t>н.п. Мишуково</t>
  </si>
  <si>
    <t>3.6</t>
  </si>
  <si>
    <t>с. Минькино</t>
  </si>
  <si>
    <t>3.7</t>
  </si>
  <si>
    <t>н.п. Килпъявр</t>
  </si>
  <si>
    <t>3.8</t>
  </si>
  <si>
    <t>ж.-д. ст. Лопарская</t>
  </si>
  <si>
    <t>3.9</t>
  </si>
  <si>
    <t>ж.-д. ст. Магнетиты</t>
  </si>
  <si>
    <t>ГОБУЗ "Ловозерская ЦРБ"</t>
  </si>
  <si>
    <t>014</t>
  </si>
  <si>
    <t>4.1</t>
  </si>
  <si>
    <t>Ловозерский р-н</t>
  </si>
  <si>
    <t>с. Краснощелье</t>
  </si>
  <si>
    <t>5</t>
  </si>
  <si>
    <t>ГОАУЗ "Мончегорская ЦРБ"</t>
  </si>
  <si>
    <t>045</t>
  </si>
  <si>
    <t>5.1</t>
  </si>
  <si>
    <t>Ковдорский р-н</t>
  </si>
  <si>
    <t>н.п. Лейпи</t>
  </si>
  <si>
    <t>5.2</t>
  </si>
  <si>
    <t>с. Ёна</t>
  </si>
  <si>
    <t>ГОБУЗ "Печенгская ЦРБ"</t>
  </si>
  <si>
    <t>010</t>
  </si>
  <si>
    <t>6.1</t>
  </si>
  <si>
    <t>Печенгский р-н</t>
  </si>
  <si>
    <t>п. Корзуново</t>
  </si>
  <si>
    <t>п. Раякоски</t>
  </si>
  <si>
    <t>ГОБУЗ "ЦРБ ЗАТО г.Североморск"</t>
  </si>
  <si>
    <t>008</t>
  </si>
  <si>
    <t>7.1</t>
  </si>
  <si>
    <t>ГОБУЗ "ЦРБ ЗАТО г. Североморск"</t>
  </si>
  <si>
    <t>ЗАТО г. Североморск</t>
  </si>
  <si>
    <t>п. Щукозеро</t>
  </si>
  <si>
    <t>Приложение №1</t>
  </si>
  <si>
    <t>к Дополнительному соглашению к Тарифному соглашению на 2022 год</t>
  </si>
  <si>
    <t>от 25.08.2022 № 8/2022</t>
  </si>
</sst>
</file>

<file path=xl/styles.xml><?xml version="1.0" encoding="utf-8"?>
<styleSheet xmlns="http://schemas.openxmlformats.org/spreadsheetml/2006/main">
  <numFmts count="1">
    <numFmt numFmtId="164" formatCode="0.0000"/>
  </numFmts>
  <fonts count="2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4"/>
      <color theme="1"/>
      <name val="Cambria"/>
      <family val="1"/>
      <charset val="204"/>
      <scheme val="major"/>
    </font>
    <font>
      <b/>
      <sz val="14"/>
      <color theme="1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sz val="16"/>
      <color theme="1"/>
      <name val="Cambria"/>
      <family val="1"/>
      <charset val="204"/>
      <scheme val="major"/>
    </font>
    <font>
      <sz val="12"/>
      <color theme="1"/>
      <name val="Cambria"/>
      <family val="1"/>
      <charset val="204"/>
      <scheme val="major"/>
    </font>
    <font>
      <i/>
      <sz val="14"/>
      <color theme="1"/>
      <name val="Cambria"/>
      <family val="1"/>
      <charset val="204"/>
      <scheme val="major"/>
    </font>
    <font>
      <sz val="11"/>
      <color theme="1"/>
      <name val="Cambria"/>
      <family val="1"/>
      <charset val="204"/>
      <scheme val="major"/>
    </font>
    <font>
      <vertAlign val="subscript"/>
      <sz val="11"/>
      <color theme="1"/>
      <name val="Cambria"/>
      <family val="1"/>
      <charset val="204"/>
      <scheme val="major"/>
    </font>
    <font>
      <sz val="10"/>
      <color theme="1"/>
      <name val="Cambria"/>
      <family val="1"/>
      <charset val="204"/>
      <scheme val="major"/>
    </font>
    <font>
      <b/>
      <sz val="11"/>
      <color theme="1"/>
      <name val="Cambria"/>
      <family val="1"/>
      <charset val="204"/>
      <scheme val="major"/>
    </font>
    <font>
      <b/>
      <sz val="11"/>
      <color theme="1"/>
      <name val="Calibri"/>
      <family val="2"/>
      <charset val="204"/>
    </font>
    <font>
      <b/>
      <sz val="11"/>
      <name val="Calibri"/>
      <family val="2"/>
      <charset val="204"/>
    </font>
    <font>
      <sz val="11"/>
      <name val="Cambria"/>
      <family val="1"/>
      <charset val="204"/>
      <scheme val="major"/>
    </font>
    <font>
      <i/>
      <sz val="11"/>
      <color theme="1"/>
      <name val="Cambria"/>
      <family val="1"/>
      <charset val="204"/>
      <scheme val="major"/>
    </font>
    <font>
      <i/>
      <sz val="11"/>
      <color rgb="FFFF0000"/>
      <name val="Cambria"/>
      <family val="1"/>
      <charset val="204"/>
      <scheme val="major"/>
    </font>
    <font>
      <b/>
      <sz val="11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i/>
      <sz val="11"/>
      <name val="Cambria"/>
      <family val="1"/>
      <charset val="204"/>
      <scheme val="major"/>
    </font>
    <font>
      <sz val="14"/>
      <color theme="1"/>
      <name val="Calibri"/>
      <family val="2"/>
      <charset val="204"/>
    </font>
    <font>
      <sz val="14"/>
      <color theme="1"/>
      <name val="Cambria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0">
    <xf numFmtId="0" fontId="0" fillId="0" borderId="0" xfId="0"/>
    <xf numFmtId="0" fontId="3" fillId="0" borderId="0" xfId="1" applyFont="1"/>
    <xf numFmtId="49" fontId="3" fillId="0" borderId="0" xfId="1" applyNumberFormat="1" applyFont="1"/>
    <xf numFmtId="0" fontId="4" fillId="0" borderId="0" xfId="1" applyFont="1" applyAlignment="1">
      <alignment horizontal="right"/>
    </xf>
    <xf numFmtId="0" fontId="3" fillId="0" borderId="0" xfId="0" applyFont="1"/>
    <xf numFmtId="0" fontId="3" fillId="0" borderId="0" xfId="1" applyFont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2" applyFont="1" applyBorder="1"/>
    <xf numFmtId="0" fontId="3" fillId="0" borderId="0" xfId="3" applyFont="1" applyBorder="1"/>
    <xf numFmtId="0" fontId="6" fillId="0" borderId="0" xfId="2" applyFont="1" applyBorder="1"/>
    <xf numFmtId="0" fontId="6" fillId="0" borderId="0" xfId="3" applyFont="1" applyBorder="1"/>
    <xf numFmtId="0" fontId="7" fillId="0" borderId="0" xfId="1" applyFont="1"/>
    <xf numFmtId="49" fontId="7" fillId="0" borderId="0" xfId="1" applyNumberFormat="1" applyFont="1"/>
    <xf numFmtId="0" fontId="7" fillId="0" borderId="0" xfId="0" applyFont="1"/>
    <xf numFmtId="0" fontId="0" fillId="0" borderId="0" xfId="0" applyAlignment="1">
      <alignment vertical="center"/>
    </xf>
    <xf numFmtId="0" fontId="7" fillId="0" borderId="0" xfId="4" applyFont="1"/>
    <xf numFmtId="49" fontId="7" fillId="0" borderId="0" xfId="4" applyNumberFormat="1" applyFont="1"/>
    <xf numFmtId="0" fontId="7" fillId="0" borderId="0" xfId="5" applyFont="1"/>
    <xf numFmtId="0" fontId="9" fillId="0" borderId="0" xfId="5" applyFont="1"/>
    <xf numFmtId="0" fontId="9" fillId="0" borderId="0" xfId="4" applyFont="1"/>
    <xf numFmtId="0" fontId="9" fillId="2" borderId="6" xfId="4" applyFont="1" applyFill="1" applyBorder="1" applyAlignment="1">
      <alignment horizontal="center" vertical="center" wrapText="1"/>
    </xf>
    <xf numFmtId="49" fontId="9" fillId="2" borderId="6" xfId="4" applyNumberFormat="1" applyFont="1" applyFill="1" applyBorder="1" applyAlignment="1">
      <alignment horizontal="center" vertical="center" wrapText="1"/>
    </xf>
    <xf numFmtId="0" fontId="9" fillId="2" borderId="4" xfId="4" applyFont="1" applyFill="1" applyBorder="1" applyAlignment="1">
      <alignment horizontal="center" vertical="center" wrapText="1"/>
    </xf>
    <xf numFmtId="49" fontId="11" fillId="0" borderId="6" xfId="4" applyNumberFormat="1" applyFont="1" applyFill="1" applyBorder="1" applyAlignment="1">
      <alignment horizontal="center" vertical="center" wrapText="1"/>
    </xf>
    <xf numFmtId="0" fontId="11" fillId="0" borderId="6" xfId="4" applyFont="1" applyFill="1" applyBorder="1" applyAlignment="1">
      <alignment horizontal="center" vertical="center" wrapText="1"/>
    </xf>
    <xf numFmtId="49" fontId="11" fillId="0" borderId="6" xfId="5" applyNumberFormat="1" applyFont="1" applyFill="1" applyBorder="1" applyAlignment="1">
      <alignment horizontal="center" vertical="center" wrapText="1"/>
    </xf>
    <xf numFmtId="0" fontId="11" fillId="0" borderId="0" xfId="5" applyFont="1"/>
    <xf numFmtId="0" fontId="11" fillId="0" borderId="0" xfId="4" applyFont="1"/>
    <xf numFmtId="49" fontId="12" fillId="3" borderId="6" xfId="5" applyNumberFormat="1" applyFont="1" applyFill="1" applyBorder="1" applyAlignment="1">
      <alignment horizontal="center" vertical="center"/>
    </xf>
    <xf numFmtId="0" fontId="12" fillId="3" borderId="6" xfId="5" applyFont="1" applyFill="1" applyBorder="1" applyAlignment="1">
      <alignment vertical="center"/>
    </xf>
    <xf numFmtId="3" fontId="12" fillId="3" borderId="6" xfId="5" applyNumberFormat="1" applyFont="1" applyFill="1" applyBorder="1" applyAlignment="1">
      <alignment horizontal="center" vertical="center"/>
    </xf>
    <xf numFmtId="0" fontId="13" fillId="3" borderId="6" xfId="5" applyFont="1" applyFill="1" applyBorder="1" applyAlignment="1">
      <alignment horizontal="center" vertical="center"/>
    </xf>
    <xf numFmtId="4" fontId="12" fillId="3" borderId="6" xfId="5" applyNumberFormat="1" applyFont="1" applyFill="1" applyBorder="1" applyAlignment="1">
      <alignment horizontal="center" vertical="center"/>
    </xf>
    <xf numFmtId="164" fontId="14" fillId="3" borderId="6" xfId="5" applyNumberFormat="1" applyFont="1" applyFill="1" applyBorder="1" applyAlignment="1">
      <alignment horizontal="center" vertical="center"/>
    </xf>
    <xf numFmtId="4" fontId="9" fillId="0" borderId="0" xfId="5" applyNumberFormat="1" applyFont="1" applyAlignment="1">
      <alignment vertical="center"/>
    </xf>
    <xf numFmtId="0" fontId="9" fillId="0" borderId="0" xfId="5" applyFont="1" applyAlignment="1">
      <alignment vertical="center"/>
    </xf>
    <xf numFmtId="49" fontId="12" fillId="3" borderId="6" xfId="4" applyNumberFormat="1" applyFont="1" applyFill="1" applyBorder="1" applyAlignment="1">
      <alignment horizontal="center" vertical="center"/>
    </xf>
    <xf numFmtId="0" fontId="12" fillId="3" borderId="6" xfId="4" applyFont="1" applyFill="1" applyBorder="1" applyAlignment="1">
      <alignment vertical="center"/>
    </xf>
    <xf numFmtId="0" fontId="13" fillId="3" borderId="6" xfId="4" applyFont="1" applyFill="1" applyBorder="1" applyAlignment="1">
      <alignment horizontal="center" vertical="center"/>
    </xf>
    <xf numFmtId="3" fontId="12" fillId="3" borderId="6" xfId="4" applyNumberFormat="1" applyFont="1" applyFill="1" applyBorder="1" applyAlignment="1">
      <alignment horizontal="center" vertical="center"/>
    </xf>
    <xf numFmtId="4" fontId="12" fillId="3" borderId="6" xfId="4" applyNumberFormat="1" applyFont="1" applyFill="1" applyBorder="1" applyAlignment="1">
      <alignment horizontal="center" vertical="center"/>
    </xf>
    <xf numFmtId="164" fontId="14" fillId="3" borderId="6" xfId="4" applyNumberFormat="1" applyFont="1" applyFill="1" applyBorder="1" applyAlignment="1">
      <alignment horizontal="center" vertical="center"/>
    </xf>
    <xf numFmtId="0" fontId="9" fillId="0" borderId="0" xfId="4" applyFont="1" applyAlignment="1">
      <alignment vertical="center"/>
    </xf>
    <xf numFmtId="49" fontId="15" fillId="0" borderId="6" xfId="4" applyNumberFormat="1" applyFont="1" applyBorder="1" applyAlignment="1">
      <alignment horizontal="center" vertical="center"/>
    </xf>
    <xf numFmtId="0" fontId="15" fillId="0" borderId="6" xfId="4" applyFont="1" applyBorder="1" applyAlignment="1">
      <alignment vertical="center"/>
    </xf>
    <xf numFmtId="3" fontId="15" fillId="0" borderId="6" xfId="4" applyNumberFormat="1" applyFont="1" applyBorder="1" applyAlignment="1">
      <alignment horizontal="center" vertical="center"/>
    </xf>
    <xf numFmtId="4" fontId="15" fillId="0" borderId="6" xfId="4" applyNumberFormat="1" applyFont="1" applyBorder="1" applyAlignment="1">
      <alignment horizontal="center" vertical="center"/>
    </xf>
    <xf numFmtId="0" fontId="16" fillId="0" borderId="6" xfId="4" applyFont="1" applyBorder="1" applyAlignment="1">
      <alignment horizontal="center" vertical="center"/>
    </xf>
    <xf numFmtId="0" fontId="17" fillId="0" borderId="6" xfId="4" applyFont="1" applyBorder="1" applyAlignment="1">
      <alignment horizontal="center" vertical="center"/>
    </xf>
    <xf numFmtId="164" fontId="15" fillId="0" borderId="6" xfId="4" applyNumberFormat="1" applyFont="1" applyBorder="1" applyAlignment="1">
      <alignment horizontal="center" vertical="center"/>
    </xf>
    <xf numFmtId="4" fontId="15" fillId="0" borderId="6" xfId="5" applyNumberFormat="1" applyFont="1" applyBorder="1" applyAlignment="1">
      <alignment horizontal="center" vertical="center"/>
    </xf>
    <xf numFmtId="49" fontId="18" fillId="3" borderId="6" xfId="4" applyNumberFormat="1" applyFont="1" applyFill="1" applyBorder="1" applyAlignment="1">
      <alignment horizontal="center" vertical="center"/>
    </xf>
    <xf numFmtId="0" fontId="18" fillId="3" borderId="6" xfId="4" applyFont="1" applyFill="1" applyBorder="1" applyAlignment="1">
      <alignment vertical="center"/>
    </xf>
    <xf numFmtId="0" fontId="14" fillId="3" borderId="6" xfId="4" applyFont="1" applyFill="1" applyBorder="1" applyAlignment="1">
      <alignment horizontal="center" vertical="center"/>
    </xf>
    <xf numFmtId="3" fontId="18" fillId="3" borderId="6" xfId="4" applyNumberFormat="1" applyFont="1" applyFill="1" applyBorder="1" applyAlignment="1">
      <alignment horizontal="center" vertical="center"/>
    </xf>
    <xf numFmtId="3" fontId="15" fillId="0" borderId="6" xfId="4" applyNumberFormat="1" applyFont="1" applyFill="1" applyBorder="1" applyAlignment="1">
      <alignment horizontal="center" vertical="center"/>
    </xf>
    <xf numFmtId="164" fontId="19" fillId="0" borderId="6" xfId="4" applyNumberFormat="1" applyFont="1" applyFill="1" applyBorder="1" applyAlignment="1">
      <alignment horizontal="center" vertical="center"/>
    </xf>
    <xf numFmtId="4" fontId="19" fillId="0" borderId="6" xfId="4" applyNumberFormat="1" applyFont="1" applyFill="1" applyBorder="1" applyAlignment="1">
      <alignment horizontal="center" vertical="center"/>
    </xf>
    <xf numFmtId="164" fontId="19" fillId="4" borderId="6" xfId="4" applyNumberFormat="1" applyFont="1" applyFill="1" applyBorder="1" applyAlignment="1">
      <alignment horizontal="center" vertical="center"/>
    </xf>
    <xf numFmtId="4" fontId="19" fillId="4" borderId="6" xfId="4" applyNumberFormat="1" applyFont="1" applyFill="1" applyBorder="1" applyAlignment="1">
      <alignment horizontal="center" vertical="center"/>
    </xf>
    <xf numFmtId="49" fontId="15" fillId="0" borderId="6" xfId="4" applyNumberFormat="1" applyFont="1" applyFill="1" applyBorder="1" applyAlignment="1">
      <alignment horizontal="center" vertical="center"/>
    </xf>
    <xf numFmtId="0" fontId="15" fillId="0" borderId="6" xfId="4" applyFont="1" applyFill="1" applyBorder="1" applyAlignment="1">
      <alignment vertical="center"/>
    </xf>
    <xf numFmtId="4" fontId="15" fillId="0" borderId="6" xfId="4" applyNumberFormat="1" applyFont="1" applyFill="1" applyBorder="1" applyAlignment="1">
      <alignment horizontal="center" vertical="center"/>
    </xf>
    <xf numFmtId="0" fontId="16" fillId="0" borderId="6" xfId="4" applyFont="1" applyFill="1" applyBorder="1" applyAlignment="1">
      <alignment horizontal="center" vertical="center"/>
    </xf>
    <xf numFmtId="0" fontId="20" fillId="0" borderId="6" xfId="4" applyFont="1" applyFill="1" applyBorder="1" applyAlignment="1">
      <alignment horizontal="center" vertical="center"/>
    </xf>
    <xf numFmtId="164" fontId="15" fillId="4" borderId="6" xfId="4" applyNumberFormat="1" applyFont="1" applyFill="1" applyBorder="1" applyAlignment="1">
      <alignment horizontal="center" vertical="center"/>
    </xf>
    <xf numFmtId="4" fontId="15" fillId="4" borderId="6" xfId="4" applyNumberFormat="1" applyFont="1" applyFill="1" applyBorder="1" applyAlignment="1">
      <alignment horizontal="center" vertical="center"/>
    </xf>
    <xf numFmtId="4" fontId="9" fillId="0" borderId="0" xfId="5" applyNumberFormat="1" applyFont="1" applyFill="1" applyAlignment="1">
      <alignment vertical="center"/>
    </xf>
    <xf numFmtId="0" fontId="9" fillId="0" borderId="0" xfId="5" applyFont="1" applyFill="1" applyAlignment="1">
      <alignment vertical="center"/>
    </xf>
    <xf numFmtId="0" fontId="9" fillId="0" borderId="0" xfId="4" applyFont="1" applyFill="1" applyAlignment="1">
      <alignment vertical="center"/>
    </xf>
    <xf numFmtId="0" fontId="17" fillId="4" borderId="6" xfId="4" applyFont="1" applyFill="1" applyBorder="1" applyAlignment="1">
      <alignment horizontal="center" vertical="center"/>
    </xf>
    <xf numFmtId="0" fontId="20" fillId="0" borderId="6" xfId="4" applyFont="1" applyBorder="1" applyAlignment="1">
      <alignment horizontal="center" vertical="center"/>
    </xf>
    <xf numFmtId="0" fontId="20" fillId="4" borderId="6" xfId="4" applyFont="1" applyFill="1" applyBorder="1" applyAlignment="1">
      <alignment horizontal="center" vertical="center"/>
    </xf>
    <xf numFmtId="49" fontId="9" fillId="0" borderId="0" xfId="4" applyNumberFormat="1" applyFont="1"/>
    <xf numFmtId="0" fontId="9" fillId="0" borderId="8" xfId="4" applyFont="1" applyBorder="1"/>
    <xf numFmtId="3" fontId="9" fillId="0" borderId="8" xfId="4" applyNumberFormat="1" applyFont="1" applyBorder="1"/>
    <xf numFmtId="0" fontId="21" fillId="0" borderId="0" xfId="4" applyFont="1"/>
    <xf numFmtId="4" fontId="9" fillId="0" borderId="0" xfId="5" applyNumberFormat="1" applyFont="1"/>
    <xf numFmtId="4" fontId="9" fillId="0" borderId="0" xfId="4" applyNumberFormat="1" applyFont="1"/>
    <xf numFmtId="0" fontId="22" fillId="0" borderId="0" xfId="0" applyFont="1" applyFill="1" applyAlignment="1">
      <alignment horizontal="right" vertical="top"/>
    </xf>
    <xf numFmtId="3" fontId="9" fillId="2" borderId="4" xfId="4" applyNumberFormat="1" applyFont="1" applyFill="1" applyBorder="1" applyAlignment="1">
      <alignment horizontal="center" vertical="center" wrapText="1"/>
    </xf>
    <xf numFmtId="3" fontId="9" fillId="2" borderId="7" xfId="4" applyNumberFormat="1" applyFont="1" applyFill="1" applyBorder="1" applyAlignment="1">
      <alignment horizontal="center" vertical="center" wrapText="1"/>
    </xf>
    <xf numFmtId="3" fontId="9" fillId="2" borderId="4" xfId="5" applyNumberFormat="1" applyFont="1" applyFill="1" applyBorder="1" applyAlignment="1">
      <alignment horizontal="center" vertical="center" wrapText="1"/>
    </xf>
    <xf numFmtId="3" fontId="9" fillId="2" borderId="7" xfId="5" applyNumberFormat="1" applyFont="1" applyFill="1" applyBorder="1" applyAlignment="1">
      <alignment horizontal="center" vertical="center" wrapText="1"/>
    </xf>
    <xf numFmtId="0" fontId="5" fillId="0" borderId="0" xfId="2" applyFont="1" applyBorder="1" applyAlignment="1">
      <alignment horizontal="center" vertical="center" wrapText="1"/>
    </xf>
    <xf numFmtId="0" fontId="8" fillId="0" borderId="0" xfId="1" applyFont="1" applyAlignment="1">
      <alignment horizontal="center" vertical="center" wrapText="1"/>
    </xf>
    <xf numFmtId="0" fontId="9" fillId="2" borderId="1" xfId="4" applyFont="1" applyFill="1" applyBorder="1" applyAlignment="1">
      <alignment horizontal="center" vertical="center" wrapText="1"/>
    </xf>
    <xf numFmtId="0" fontId="9" fillId="2" borderId="5" xfId="4" applyFont="1" applyFill="1" applyBorder="1" applyAlignment="1">
      <alignment horizontal="center" vertical="center" wrapText="1"/>
    </xf>
    <xf numFmtId="0" fontId="9" fillId="2" borderId="2" xfId="4" applyFont="1" applyFill="1" applyBorder="1" applyAlignment="1">
      <alignment horizontal="center" vertical="center" wrapText="1"/>
    </xf>
    <xf numFmtId="0" fontId="9" fillId="2" borderId="3" xfId="4" applyFont="1" applyFill="1" applyBorder="1" applyAlignment="1">
      <alignment horizontal="center" vertical="center" wrapText="1"/>
    </xf>
  </cellXfs>
  <cellStyles count="6">
    <cellStyle name="Обычный" xfId="0" builtinId="0"/>
    <cellStyle name="Обычный 13 2 4" xfId="5"/>
    <cellStyle name="Обычный 13 2 6" xfId="4"/>
    <cellStyle name="Обычный 14" xfId="1"/>
    <cellStyle name="Обычный 3 2 3 4 2" xfId="3"/>
    <cellStyle name="Обычный 3 2 3 4 4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86;&#1075;&#1083;&#1072;&#1096;%20&#1090;&#1072;&#1088;&#1080;&#1092;&#1099;/2022/2022%20&#1060;&#1040;&#1055;&#1099;/2022%20&#1060;&#1040;&#1055;&#1099;%20-%20&#1057;&#1042;&#1054;&#104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1"/>
      <sheetName val="02"/>
      <sheetName val="03"/>
      <sheetName val="04"/>
      <sheetName val="05"/>
      <sheetName val="06"/>
      <sheetName val="07"/>
      <sheetName val="08"/>
      <sheetName val="Лист2"/>
    </sheetNames>
    <sheetDataSet>
      <sheetData sheetId="0">
        <row r="11">
          <cell r="L11">
            <v>41497250.18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9727561.0699999984</v>
          </cell>
        </row>
        <row r="16">
          <cell r="L16">
            <v>1629277.14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18296836.510000002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1915150.81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1">
        <row r="11">
          <cell r="L11">
            <v>37373573.25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15549002.620000001</v>
          </cell>
        </row>
        <row r="25">
          <cell r="L25">
            <v>2015441.15</v>
          </cell>
        </row>
        <row r="26">
          <cell r="L26">
            <v>2201407.75</v>
          </cell>
        </row>
        <row r="27">
          <cell r="L27">
            <v>2027472.8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253434.1</v>
          </cell>
        </row>
        <row r="31">
          <cell r="L31">
            <v>2027472.8</v>
          </cell>
        </row>
        <row r="32">
          <cell r="L32">
            <v>1339551.28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253434.1</v>
          </cell>
        </row>
        <row r="43">
          <cell r="L43">
            <v>253434.1</v>
          </cell>
        </row>
      </sheetData>
      <sheetData sheetId="2">
        <row r="11">
          <cell r="L11">
            <v>39063174.580000006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8351718.0299999993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15576887.240000002</v>
          </cell>
        </row>
        <row r="25">
          <cell r="L25">
            <v>2015441.15</v>
          </cell>
        </row>
        <row r="26">
          <cell r="L26">
            <v>1541370.85</v>
          </cell>
        </row>
        <row r="27">
          <cell r="L27">
            <v>253434.1</v>
          </cell>
        </row>
        <row r="28">
          <cell r="L28">
            <v>2027472.8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3367024.08</v>
          </cell>
        </row>
        <row r="37">
          <cell r="L37">
            <v>2027472.8</v>
          </cell>
        </row>
        <row r="38">
          <cell r="L38">
            <v>1339551.28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3"/>
      <sheetData sheetId="4"/>
      <sheetData sheetId="5"/>
      <sheetData sheetId="6">
        <row r="11">
          <cell r="L11">
            <v>40080953.950000003</v>
          </cell>
        </row>
        <row r="12">
          <cell r="L12">
            <v>4002346.62</v>
          </cell>
        </row>
        <row r="13">
          <cell r="L13">
            <v>1986905.47</v>
          </cell>
        </row>
        <row r="14">
          <cell r="L14">
            <v>2015441.15</v>
          </cell>
        </row>
        <row r="15">
          <cell r="L15">
            <v>8351718.0300000003</v>
          </cell>
        </row>
        <row r="16">
          <cell r="L16">
            <v>253434.1</v>
          </cell>
        </row>
        <row r="17">
          <cell r="L17">
            <v>253434.1</v>
          </cell>
        </row>
        <row r="18">
          <cell r="L18">
            <v>1915150.81</v>
          </cell>
        </row>
        <row r="19">
          <cell r="L19">
            <v>1915150.81</v>
          </cell>
        </row>
        <row r="20">
          <cell r="L20">
            <v>1629277.14</v>
          </cell>
        </row>
        <row r="21">
          <cell r="L21">
            <v>253434.1</v>
          </cell>
        </row>
        <row r="22">
          <cell r="L22">
            <v>1915150.81</v>
          </cell>
        </row>
        <row r="23">
          <cell r="L23">
            <v>216686.16</v>
          </cell>
        </row>
        <row r="24">
          <cell r="L24">
            <v>15906745.09</v>
          </cell>
        </row>
        <row r="25">
          <cell r="L25">
            <v>2015441.15</v>
          </cell>
        </row>
        <row r="26">
          <cell r="L26">
            <v>1871228.7</v>
          </cell>
        </row>
        <row r="27">
          <cell r="L27">
            <v>2027472.8</v>
          </cell>
        </row>
        <row r="28">
          <cell r="L28">
            <v>253434.1</v>
          </cell>
        </row>
        <row r="29">
          <cell r="L29">
            <v>1629277.14</v>
          </cell>
        </row>
        <row r="30">
          <cell r="L30">
            <v>2027472.8</v>
          </cell>
        </row>
        <row r="31">
          <cell r="L31">
            <v>2027472.8</v>
          </cell>
        </row>
        <row r="32">
          <cell r="L32">
            <v>2027472.8</v>
          </cell>
        </row>
        <row r="33">
          <cell r="L33">
            <v>2027472.8</v>
          </cell>
        </row>
        <row r="34">
          <cell r="L34">
            <v>1915150.81</v>
          </cell>
        </row>
        <row r="35">
          <cell r="L35">
            <v>1915150.81</v>
          </cell>
        </row>
        <row r="36">
          <cell r="L36">
            <v>4054945.6</v>
          </cell>
        </row>
        <row r="37">
          <cell r="L37">
            <v>2027472.8</v>
          </cell>
        </row>
        <row r="38">
          <cell r="L38">
            <v>2027472.8</v>
          </cell>
        </row>
        <row r="39">
          <cell r="L39">
            <v>3934896.99</v>
          </cell>
        </row>
        <row r="40">
          <cell r="L40">
            <v>2201407.75</v>
          </cell>
        </row>
        <row r="41">
          <cell r="L41">
            <v>1733489.24</v>
          </cell>
        </row>
        <row r="42">
          <cell r="L42">
            <v>1915150.81</v>
          </cell>
        </row>
        <row r="43">
          <cell r="L43">
            <v>1915150.81</v>
          </cell>
        </row>
      </sheetData>
      <sheetData sheetId="7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47"/>
  <sheetViews>
    <sheetView tabSelected="1" topLeftCell="C7" workbookViewId="0">
      <selection activeCell="L26" sqref="L26"/>
    </sheetView>
  </sheetViews>
  <sheetFormatPr defaultColWidth="10" defaultRowHeight="14.4"/>
  <cols>
    <col min="1" max="1" width="5.44140625" style="19" customWidth="1"/>
    <col min="2" max="2" width="36.88671875" style="73" customWidth="1"/>
    <col min="3" max="3" width="6.88671875" style="73" customWidth="1"/>
    <col min="4" max="4" width="24.33203125" style="19" customWidth="1"/>
    <col min="5" max="5" width="23.5546875" style="19" customWidth="1"/>
    <col min="6" max="6" width="18.21875" style="19" customWidth="1"/>
    <col min="7" max="7" width="26.88671875" style="19" customWidth="1"/>
    <col min="8" max="8" width="17.88671875" style="19" customWidth="1"/>
    <col min="9" max="9" width="11.109375" style="19" customWidth="1"/>
    <col min="10" max="10" width="20.77734375" style="19" customWidth="1"/>
    <col min="11" max="11" width="11" style="19" customWidth="1"/>
    <col min="12" max="12" width="16.21875" style="19" customWidth="1"/>
    <col min="13" max="13" width="19.5546875" style="18" customWidth="1"/>
    <col min="14" max="14" width="0.6640625" style="18" customWidth="1"/>
    <col min="15" max="15" width="14.88671875" bestFit="1" customWidth="1"/>
    <col min="16" max="16" width="11" customWidth="1"/>
    <col min="17" max="17" width="13" style="18" customWidth="1"/>
    <col min="18" max="19" width="10" style="19"/>
    <col min="20" max="24" width="10" style="19" hidden="1" customWidth="1"/>
    <col min="25" max="25" width="0" style="19" hidden="1" customWidth="1"/>
    <col min="26" max="16384" width="10" style="19"/>
  </cols>
  <sheetData>
    <row r="1" spans="1:30" s="1" customFormat="1" ht="17.399999999999999">
      <c r="B1" s="2"/>
      <c r="C1" s="2"/>
      <c r="L1" s="3"/>
      <c r="M1" s="79" t="s">
        <v>114</v>
      </c>
      <c r="N1" s="4"/>
      <c r="O1"/>
      <c r="P1"/>
      <c r="Q1" s="4"/>
      <c r="T1" s="1" t="s">
        <v>0</v>
      </c>
    </row>
    <row r="2" spans="1:30" s="1" customFormat="1" ht="17.399999999999999">
      <c r="B2" s="2"/>
      <c r="C2" s="2"/>
      <c r="L2" s="5"/>
      <c r="M2" s="6" t="s">
        <v>115</v>
      </c>
      <c r="N2" s="4"/>
      <c r="O2"/>
      <c r="P2"/>
      <c r="Q2" s="4"/>
      <c r="T2" s="1" t="s">
        <v>1</v>
      </c>
    </row>
    <row r="3" spans="1:30" s="7" customFormat="1" ht="15.9" customHeight="1">
      <c r="M3" s="6" t="s">
        <v>116</v>
      </c>
      <c r="N3" s="8"/>
      <c r="O3"/>
      <c r="P3"/>
      <c r="Q3" s="8"/>
    </row>
    <row r="4" spans="1:30" s="9" customFormat="1" ht="64.5" customHeight="1">
      <c r="A4" s="84" t="s">
        <v>2</v>
      </c>
      <c r="B4" s="84"/>
      <c r="C4" s="84"/>
      <c r="D4" s="84"/>
      <c r="E4" s="84"/>
      <c r="F4" s="84"/>
      <c r="G4" s="84"/>
      <c r="H4" s="84"/>
      <c r="I4" s="84"/>
      <c r="J4" s="84"/>
      <c r="K4" s="84"/>
      <c r="L4" s="84"/>
      <c r="N4" s="10"/>
      <c r="O4"/>
      <c r="P4"/>
      <c r="Q4" s="10"/>
    </row>
    <row r="5" spans="1:30" s="11" customFormat="1" ht="4.5" customHeight="1">
      <c r="D5" s="12"/>
      <c r="M5" s="13"/>
      <c r="N5" s="13"/>
      <c r="O5"/>
      <c r="P5"/>
      <c r="Q5" s="13"/>
    </row>
    <row r="6" spans="1:30" s="11" customFormat="1" ht="39.75" customHeight="1">
      <c r="A6" s="85" t="s">
        <v>3</v>
      </c>
      <c r="B6" s="85"/>
      <c r="C6" s="85"/>
      <c r="D6" s="85"/>
      <c r="E6" s="85"/>
      <c r="F6" s="85"/>
      <c r="G6" s="85"/>
      <c r="H6" s="85"/>
      <c r="I6" s="85"/>
      <c r="J6" s="85"/>
      <c r="K6" s="85"/>
      <c r="L6" s="85"/>
      <c r="N6" s="14"/>
      <c r="O6"/>
      <c r="P6"/>
      <c r="Q6" s="13"/>
    </row>
    <row r="7" spans="1:30" s="15" customFormat="1" ht="5.25" customHeight="1">
      <c r="B7" s="16"/>
      <c r="C7" s="16"/>
      <c r="M7" s="17"/>
      <c r="N7" s="17"/>
      <c r="O7"/>
      <c r="P7"/>
      <c r="Q7" s="17"/>
    </row>
    <row r="8" spans="1:30" ht="38.4" customHeight="1">
      <c r="A8" s="86" t="s">
        <v>4</v>
      </c>
      <c r="B8" s="88" t="s">
        <v>5</v>
      </c>
      <c r="C8" s="89"/>
      <c r="D8" s="88" t="s">
        <v>6</v>
      </c>
      <c r="E8" s="89"/>
      <c r="F8" s="80" t="s">
        <v>7</v>
      </c>
      <c r="G8" s="80" t="s">
        <v>8</v>
      </c>
      <c r="H8" s="80" t="s">
        <v>9</v>
      </c>
      <c r="I8" s="80" t="s">
        <v>10</v>
      </c>
      <c r="J8" s="80" t="s">
        <v>11</v>
      </c>
      <c r="K8" s="80" t="s">
        <v>12</v>
      </c>
      <c r="L8" s="82" t="s">
        <v>13</v>
      </c>
      <c r="M8" s="82" t="s">
        <v>14</v>
      </c>
      <c r="T8" s="19" t="s">
        <v>15</v>
      </c>
    </row>
    <row r="9" spans="1:30" ht="38.4" customHeight="1">
      <c r="A9" s="87"/>
      <c r="B9" s="20" t="s">
        <v>16</v>
      </c>
      <c r="C9" s="21" t="s">
        <v>17</v>
      </c>
      <c r="D9" s="22" t="s">
        <v>18</v>
      </c>
      <c r="E9" s="20" t="s">
        <v>19</v>
      </c>
      <c r="F9" s="81"/>
      <c r="G9" s="81"/>
      <c r="H9" s="81"/>
      <c r="I9" s="81"/>
      <c r="J9" s="81"/>
      <c r="K9" s="81"/>
      <c r="L9" s="83"/>
      <c r="M9" s="83"/>
    </row>
    <row r="10" spans="1:30" s="27" customFormat="1" ht="15" customHeight="1">
      <c r="A10" s="23" t="s">
        <v>20</v>
      </c>
      <c r="B10" s="24">
        <v>2</v>
      </c>
      <c r="C10" s="23" t="s">
        <v>21</v>
      </c>
      <c r="D10" s="23" t="s">
        <v>22</v>
      </c>
      <c r="E10" s="24">
        <v>5</v>
      </c>
      <c r="F10" s="23" t="s">
        <v>23</v>
      </c>
      <c r="G10" s="23" t="s">
        <v>24</v>
      </c>
      <c r="H10" s="24">
        <v>8</v>
      </c>
      <c r="I10" s="23" t="s">
        <v>25</v>
      </c>
      <c r="J10" s="23" t="s">
        <v>26</v>
      </c>
      <c r="K10" s="23" t="s">
        <v>27</v>
      </c>
      <c r="L10" s="23" t="s">
        <v>28</v>
      </c>
      <c r="M10" s="25" t="s">
        <v>29</v>
      </c>
      <c r="N10" s="26"/>
      <c r="O10"/>
      <c r="P10"/>
      <c r="Q10" s="26"/>
      <c r="T10" s="27" t="s">
        <v>29</v>
      </c>
    </row>
    <row r="11" spans="1:30" s="35" customFormat="1" ht="17.399999999999999" customHeight="1">
      <c r="A11" s="28"/>
      <c r="B11" s="29" t="s">
        <v>30</v>
      </c>
      <c r="C11" s="28"/>
      <c r="D11" s="29" t="s">
        <v>31</v>
      </c>
      <c r="E11" s="29"/>
      <c r="F11" s="30">
        <f>F12+F15+F24+F34+F36+F39+F42</f>
        <v>11220</v>
      </c>
      <c r="G11" s="31" t="s">
        <v>32</v>
      </c>
      <c r="H11" s="32">
        <f>H12+H15+H24+H34+H36+H39+H42</f>
        <v>56415576.079999998</v>
      </c>
      <c r="I11" s="31" t="s">
        <v>32</v>
      </c>
      <c r="J11" s="31" t="s">
        <v>32</v>
      </c>
      <c r="K11" s="33" t="s">
        <v>32</v>
      </c>
      <c r="L11" s="32">
        <f>L12+L15+L24+L34+L36+L39+L42</f>
        <v>41126939.140000001</v>
      </c>
      <c r="M11" s="32">
        <f>M12+M15+M24+M34+M36+M39+M42</f>
        <v>40561086.236666664</v>
      </c>
      <c r="N11" s="34"/>
      <c r="O11"/>
      <c r="P11"/>
      <c r="Q11" s="34"/>
      <c r="S11" s="34"/>
      <c r="T11" s="35">
        <v>40489549.733055554</v>
      </c>
      <c r="U11" s="34">
        <f>M11-T11</f>
        <v>71536.503611110151</v>
      </c>
      <c r="W11" s="35">
        <f>('[1]01'!L11+'[1]02'!L11+'[1]03'!L11+'[1]07'!L11*9)/12</f>
        <v>39888548.630000003</v>
      </c>
      <c r="X11" s="34">
        <f>M11-W11</f>
        <v>672537.6066666618</v>
      </c>
      <c r="AD11" s="34"/>
    </row>
    <row r="12" spans="1:30" s="42" customFormat="1" ht="18" customHeight="1">
      <c r="A12" s="36" t="s">
        <v>20</v>
      </c>
      <c r="B12" s="37" t="s">
        <v>33</v>
      </c>
      <c r="C12" s="36" t="s">
        <v>34</v>
      </c>
      <c r="D12" s="38" t="s">
        <v>32</v>
      </c>
      <c r="E12" s="37" t="s">
        <v>30</v>
      </c>
      <c r="F12" s="39">
        <f>SUM(F13:F14)</f>
        <v>2586</v>
      </c>
      <c r="G12" s="38" t="s">
        <v>32</v>
      </c>
      <c r="H12" s="40">
        <v>6818512</v>
      </c>
      <c r="I12" s="38" t="s">
        <v>32</v>
      </c>
      <c r="J12" s="38" t="s">
        <v>32</v>
      </c>
      <c r="K12" s="41" t="s">
        <v>32</v>
      </c>
      <c r="L12" s="32">
        <f t="shared" ref="L12:M12" si="0">SUM(L13:L14)</f>
        <v>4002346.62</v>
      </c>
      <c r="M12" s="32">
        <f t="shared" si="0"/>
        <v>4002346.62</v>
      </c>
      <c r="N12" s="34"/>
      <c r="O12"/>
      <c r="P12"/>
      <c r="Q12" s="34"/>
      <c r="R12" s="35"/>
      <c r="S12" s="34"/>
      <c r="T12" s="35">
        <v>4002346.6199999996</v>
      </c>
      <c r="U12" s="34">
        <f t="shared" ref="U12:U43" si="1">M12-T12</f>
        <v>0</v>
      </c>
      <c r="W12" s="35">
        <f>('[1]01'!L12+'[1]02'!L12+'[1]03'!L12+'[1]07'!L12*9)/12</f>
        <v>4002346.6199999996</v>
      </c>
      <c r="X12" s="34">
        <f t="shared" ref="X12:X43" si="2">M12-W12</f>
        <v>0</v>
      </c>
      <c r="AA12" s="35"/>
      <c r="AB12" s="35"/>
      <c r="AC12" s="35"/>
      <c r="AD12" s="34"/>
    </row>
    <row r="13" spans="1:30" s="42" customFormat="1" ht="18" customHeight="1">
      <c r="A13" s="43" t="s">
        <v>35</v>
      </c>
      <c r="B13" s="44" t="s">
        <v>33</v>
      </c>
      <c r="C13" s="43" t="s">
        <v>34</v>
      </c>
      <c r="D13" s="44" t="s">
        <v>36</v>
      </c>
      <c r="E13" s="44" t="s">
        <v>37</v>
      </c>
      <c r="F13" s="45">
        <v>1658</v>
      </c>
      <c r="G13" s="44" t="s">
        <v>38</v>
      </c>
      <c r="H13" s="46">
        <v>3606653.6</v>
      </c>
      <c r="I13" s="47" t="s">
        <v>39</v>
      </c>
      <c r="J13" s="48" t="s">
        <v>40</v>
      </c>
      <c r="K13" s="49">
        <v>0.55089999999999995</v>
      </c>
      <c r="L13" s="46">
        <v>1986905.47</v>
      </c>
      <c r="M13" s="50">
        <v>1986905.47</v>
      </c>
      <c r="N13" s="34"/>
      <c r="O13"/>
      <c r="P13"/>
      <c r="Q13" s="34"/>
      <c r="R13" s="35"/>
      <c r="S13" s="34"/>
      <c r="T13" s="35">
        <v>1986905.47</v>
      </c>
      <c r="U13" s="34">
        <f t="shared" si="1"/>
        <v>0</v>
      </c>
      <c r="W13" s="35">
        <f>('[1]01'!L13+'[1]02'!L13+'[1]03'!L13+'[1]07'!L13*9)/12</f>
        <v>1986905.47</v>
      </c>
      <c r="X13" s="34">
        <f t="shared" si="2"/>
        <v>0</v>
      </c>
      <c r="AA13" s="35"/>
      <c r="AB13" s="35"/>
      <c r="AC13" s="35"/>
      <c r="AD13" s="34"/>
    </row>
    <row r="14" spans="1:30" s="42" customFormat="1" ht="18" customHeight="1">
      <c r="A14" s="43" t="s">
        <v>41</v>
      </c>
      <c r="B14" s="44" t="s">
        <v>33</v>
      </c>
      <c r="C14" s="43" t="s">
        <v>34</v>
      </c>
      <c r="D14" s="44" t="s">
        <v>36</v>
      </c>
      <c r="E14" s="44" t="s">
        <v>42</v>
      </c>
      <c r="F14" s="45">
        <v>928</v>
      </c>
      <c r="G14" s="44" t="s">
        <v>43</v>
      </c>
      <c r="H14" s="46">
        <v>3211858.4</v>
      </c>
      <c r="I14" s="47" t="s">
        <v>39</v>
      </c>
      <c r="J14" s="48" t="s">
        <v>40</v>
      </c>
      <c r="K14" s="49">
        <v>0.62749999999999995</v>
      </c>
      <c r="L14" s="46">
        <v>2015441.15</v>
      </c>
      <c r="M14" s="50">
        <v>2015441.1500000001</v>
      </c>
      <c r="N14" s="34"/>
      <c r="O14"/>
      <c r="P14"/>
      <c r="Q14" s="34"/>
      <c r="R14" s="35"/>
      <c r="S14" s="34"/>
      <c r="T14" s="35">
        <v>2015441.1499999997</v>
      </c>
      <c r="U14" s="34">
        <f t="shared" si="1"/>
        <v>0</v>
      </c>
      <c r="W14" s="35">
        <f>('[1]01'!L14+'[1]02'!L14+'[1]03'!L14+'[1]07'!L14*9)/12</f>
        <v>2015441.1499999997</v>
      </c>
      <c r="X14" s="34">
        <f t="shared" si="2"/>
        <v>0</v>
      </c>
      <c r="AA14" s="35"/>
      <c r="AB14" s="35"/>
      <c r="AC14" s="35"/>
      <c r="AD14" s="34"/>
    </row>
    <row r="15" spans="1:30" s="42" customFormat="1" ht="18" customHeight="1">
      <c r="A15" s="51" t="s">
        <v>44</v>
      </c>
      <c r="B15" s="52" t="s">
        <v>45</v>
      </c>
      <c r="C15" s="51" t="s">
        <v>46</v>
      </c>
      <c r="D15" s="53" t="s">
        <v>32</v>
      </c>
      <c r="E15" s="52" t="s">
        <v>30</v>
      </c>
      <c r="F15" s="54">
        <f>SUM(F16:F23)</f>
        <v>2243</v>
      </c>
      <c r="G15" s="53" t="s">
        <v>32</v>
      </c>
      <c r="H15" s="40">
        <f>SUM(H16:H23)</f>
        <v>15925798.840000002</v>
      </c>
      <c r="I15" s="53" t="s">
        <v>32</v>
      </c>
      <c r="J15" s="53" t="s">
        <v>32</v>
      </c>
      <c r="K15" s="41" t="s">
        <v>32</v>
      </c>
      <c r="L15" s="40">
        <f>SUM(L16:L23)</f>
        <v>9727561.0699999984</v>
      </c>
      <c r="M15" s="32">
        <f t="shared" ref="M15" si="3">SUM(M16:M23)</f>
        <v>9039639.5500000007</v>
      </c>
      <c r="N15" s="34"/>
      <c r="O15"/>
      <c r="P15"/>
      <c r="Q15" s="34"/>
      <c r="R15" s="35"/>
      <c r="S15" s="34"/>
      <c r="T15" s="35">
        <v>8485480.5477777757</v>
      </c>
      <c r="U15" s="34">
        <f t="shared" si="1"/>
        <v>554159.00222222507</v>
      </c>
      <c r="W15" s="35">
        <f>('[1]01'!L15+'[1]02'!L15+'[1]03'!L15+'[1]07'!L15*9)/12</f>
        <v>8466371.6166666653</v>
      </c>
      <c r="X15" s="34">
        <f t="shared" si="2"/>
        <v>573267.93333333544</v>
      </c>
      <c r="AA15" s="35"/>
      <c r="AB15" s="35"/>
      <c r="AC15" s="35"/>
      <c r="AD15" s="34"/>
    </row>
    <row r="16" spans="1:30" s="42" customFormat="1" ht="18" customHeight="1">
      <c r="A16" s="43" t="s">
        <v>47</v>
      </c>
      <c r="B16" s="44" t="s">
        <v>45</v>
      </c>
      <c r="C16" s="43" t="s">
        <v>46</v>
      </c>
      <c r="D16" s="44" t="s">
        <v>48</v>
      </c>
      <c r="E16" s="44" t="s">
        <v>49</v>
      </c>
      <c r="F16" s="55">
        <v>469</v>
      </c>
      <c r="G16" s="44" t="s">
        <v>50</v>
      </c>
      <c r="H16" s="46">
        <v>2027472.8</v>
      </c>
      <c r="I16" s="47" t="s">
        <v>39</v>
      </c>
      <c r="J16" s="48" t="s">
        <v>40</v>
      </c>
      <c r="K16" s="56">
        <v>0.80359999999999998</v>
      </c>
      <c r="L16" s="57">
        <v>1629277.14</v>
      </c>
      <c r="M16" s="50">
        <v>941355.62</v>
      </c>
      <c r="N16" s="34"/>
      <c r="O16"/>
      <c r="P16"/>
      <c r="Q16" s="34"/>
      <c r="R16" s="35"/>
      <c r="S16" s="34"/>
      <c r="T16" s="35">
        <v>387196.61777777778</v>
      </c>
      <c r="U16" s="34">
        <f t="shared" si="1"/>
        <v>554159.00222222228</v>
      </c>
      <c r="W16" s="35">
        <f>('[1]01'!L16+'[1]02'!L16+'[1]03'!L16+'[1]07'!L16*9)/12</f>
        <v>368087.6866666667</v>
      </c>
      <c r="X16" s="34">
        <f t="shared" si="2"/>
        <v>573267.93333333335</v>
      </c>
      <c r="AA16" s="35"/>
      <c r="AB16" s="35"/>
      <c r="AC16" s="35"/>
      <c r="AD16" s="34"/>
    </row>
    <row r="17" spans="1:30" s="42" customFormat="1" ht="18" customHeight="1">
      <c r="A17" s="43" t="s">
        <v>51</v>
      </c>
      <c r="B17" s="44" t="s">
        <v>45</v>
      </c>
      <c r="C17" s="43" t="s">
        <v>46</v>
      </c>
      <c r="D17" s="44" t="s">
        <v>48</v>
      </c>
      <c r="E17" s="44" t="s">
        <v>52</v>
      </c>
      <c r="F17" s="55">
        <v>388</v>
      </c>
      <c r="G17" s="44" t="s">
        <v>50</v>
      </c>
      <c r="H17" s="46">
        <v>2027472.8</v>
      </c>
      <c r="I17" s="47" t="s">
        <v>39</v>
      </c>
      <c r="J17" s="48" t="s">
        <v>40</v>
      </c>
      <c r="K17" s="49">
        <v>0.125</v>
      </c>
      <c r="L17" s="46">
        <v>253434.1</v>
      </c>
      <c r="M17" s="50">
        <v>253434.1</v>
      </c>
      <c r="N17" s="34"/>
      <c r="O17"/>
      <c r="P17"/>
      <c r="Q17" s="34"/>
      <c r="R17" s="35"/>
      <c r="S17" s="34"/>
      <c r="T17" s="35">
        <v>253434.1</v>
      </c>
      <c r="U17" s="34">
        <f t="shared" si="1"/>
        <v>0</v>
      </c>
      <c r="W17" s="35">
        <f>('[1]01'!L17+'[1]02'!L17+'[1]03'!L17+'[1]07'!L17*9)/12</f>
        <v>253434.1</v>
      </c>
      <c r="X17" s="34">
        <f t="shared" si="2"/>
        <v>0</v>
      </c>
      <c r="AA17" s="35"/>
      <c r="AB17" s="35"/>
      <c r="AC17" s="35"/>
      <c r="AD17" s="34"/>
    </row>
    <row r="18" spans="1:30" s="42" customFormat="1" ht="18" customHeight="1">
      <c r="A18" s="43" t="s">
        <v>53</v>
      </c>
      <c r="B18" s="44" t="s">
        <v>45</v>
      </c>
      <c r="C18" s="43" t="s">
        <v>46</v>
      </c>
      <c r="D18" s="44" t="s">
        <v>48</v>
      </c>
      <c r="E18" s="44" t="s">
        <v>54</v>
      </c>
      <c r="F18" s="55">
        <v>371</v>
      </c>
      <c r="G18" s="44" t="s">
        <v>50</v>
      </c>
      <c r="H18" s="46">
        <v>2027472.8</v>
      </c>
      <c r="I18" s="47" t="s">
        <v>39</v>
      </c>
      <c r="J18" s="48" t="s">
        <v>40</v>
      </c>
      <c r="K18" s="49">
        <v>0.9446</v>
      </c>
      <c r="L18" s="46">
        <v>1915150.81</v>
      </c>
      <c r="M18" s="50">
        <v>1915150.8100000003</v>
      </c>
      <c r="N18" s="34"/>
      <c r="O18"/>
      <c r="P18"/>
      <c r="Q18" s="34"/>
      <c r="R18" s="35"/>
      <c r="S18" s="34"/>
      <c r="T18" s="35">
        <v>1915150.8099999998</v>
      </c>
      <c r="U18" s="34">
        <f t="shared" si="1"/>
        <v>0</v>
      </c>
      <c r="W18" s="35">
        <f>('[1]01'!L18+'[1]02'!L18+'[1]03'!L18+'[1]07'!L18*9)/12</f>
        <v>1915150.8099999998</v>
      </c>
      <c r="X18" s="34">
        <f t="shared" si="2"/>
        <v>0</v>
      </c>
      <c r="AA18" s="35"/>
      <c r="AB18" s="35"/>
      <c r="AC18" s="35"/>
      <c r="AD18" s="34"/>
    </row>
    <row r="19" spans="1:30" s="42" customFormat="1" ht="18" customHeight="1">
      <c r="A19" s="43" t="s">
        <v>55</v>
      </c>
      <c r="B19" s="44" t="s">
        <v>45</v>
      </c>
      <c r="C19" s="43" t="s">
        <v>46</v>
      </c>
      <c r="D19" s="44" t="s">
        <v>48</v>
      </c>
      <c r="E19" s="44" t="s">
        <v>56</v>
      </c>
      <c r="F19" s="55">
        <v>354</v>
      </c>
      <c r="G19" s="44" t="s">
        <v>50</v>
      </c>
      <c r="H19" s="46">
        <v>2027472.8</v>
      </c>
      <c r="I19" s="47" t="s">
        <v>39</v>
      </c>
      <c r="J19" s="48" t="s">
        <v>40</v>
      </c>
      <c r="K19" s="49">
        <v>0.9446</v>
      </c>
      <c r="L19" s="46">
        <v>1915150.81</v>
      </c>
      <c r="M19" s="50">
        <v>1915150.8100000003</v>
      </c>
      <c r="N19" s="34"/>
      <c r="O19"/>
      <c r="P19"/>
      <c r="Q19" s="34"/>
      <c r="R19" s="35"/>
      <c r="S19" s="34"/>
      <c r="T19" s="35">
        <v>1915150.8099999998</v>
      </c>
      <c r="U19" s="34">
        <f t="shared" si="1"/>
        <v>0</v>
      </c>
      <c r="W19" s="35">
        <f>('[1]01'!L19+'[1]02'!L19+'[1]03'!L19+'[1]07'!L19*9)/12</f>
        <v>1915150.8099999998</v>
      </c>
      <c r="X19" s="34">
        <f t="shared" si="2"/>
        <v>0</v>
      </c>
      <c r="AA19" s="35"/>
      <c r="AB19" s="35"/>
      <c r="AC19" s="35"/>
      <c r="AD19" s="34"/>
    </row>
    <row r="20" spans="1:30" s="42" customFormat="1" ht="18" customHeight="1">
      <c r="A20" s="43" t="s">
        <v>57</v>
      </c>
      <c r="B20" s="44" t="s">
        <v>45</v>
      </c>
      <c r="C20" s="43" t="s">
        <v>46</v>
      </c>
      <c r="D20" s="44" t="s">
        <v>58</v>
      </c>
      <c r="E20" s="44" t="s">
        <v>59</v>
      </c>
      <c r="F20" s="55">
        <v>321</v>
      </c>
      <c r="G20" s="44" t="s">
        <v>50</v>
      </c>
      <c r="H20" s="46">
        <v>2027472.8</v>
      </c>
      <c r="I20" s="47" t="s">
        <v>39</v>
      </c>
      <c r="J20" s="48" t="s">
        <v>40</v>
      </c>
      <c r="K20" s="49">
        <v>0.80359999999999998</v>
      </c>
      <c r="L20" s="46">
        <v>1629277.14</v>
      </c>
      <c r="M20" s="50">
        <v>1629277.14</v>
      </c>
      <c r="N20" s="34"/>
      <c r="O20"/>
      <c r="P20"/>
      <c r="Q20" s="34"/>
      <c r="R20" s="35"/>
      <c r="S20" s="34"/>
      <c r="T20" s="35">
        <v>1629277.14</v>
      </c>
      <c r="U20" s="34">
        <f t="shared" si="1"/>
        <v>0</v>
      </c>
      <c r="W20" s="35">
        <f>('[1]01'!L20+'[1]02'!L20+'[1]03'!L20+'[1]07'!L20*9)/12</f>
        <v>1629277.14</v>
      </c>
      <c r="X20" s="34">
        <f t="shared" si="2"/>
        <v>0</v>
      </c>
      <c r="AA20" s="35"/>
      <c r="AB20" s="35"/>
      <c r="AC20" s="35"/>
      <c r="AD20" s="34"/>
    </row>
    <row r="21" spans="1:30" s="42" customFormat="1" ht="18" customHeight="1">
      <c r="A21" s="43" t="s">
        <v>60</v>
      </c>
      <c r="B21" s="44" t="s">
        <v>45</v>
      </c>
      <c r="C21" s="43" t="s">
        <v>46</v>
      </c>
      <c r="D21" s="44" t="s">
        <v>58</v>
      </c>
      <c r="E21" s="44" t="s">
        <v>61</v>
      </c>
      <c r="F21" s="55">
        <v>148</v>
      </c>
      <c r="G21" s="44" t="s">
        <v>50</v>
      </c>
      <c r="H21" s="46">
        <v>2027472.8</v>
      </c>
      <c r="I21" s="47" t="s">
        <v>39</v>
      </c>
      <c r="J21" s="48" t="s">
        <v>40</v>
      </c>
      <c r="K21" s="49">
        <v>0.125</v>
      </c>
      <c r="L21" s="46">
        <v>253434.1</v>
      </c>
      <c r="M21" s="50">
        <v>253434.1</v>
      </c>
      <c r="N21" s="34"/>
      <c r="O21"/>
      <c r="P21"/>
      <c r="Q21" s="34"/>
      <c r="R21" s="35"/>
      <c r="S21" s="34"/>
      <c r="T21" s="35">
        <v>253434.1</v>
      </c>
      <c r="U21" s="34">
        <f t="shared" si="1"/>
        <v>0</v>
      </c>
      <c r="W21" s="35">
        <f>('[1]01'!L21+'[1]02'!L21+'[1]03'!L21+'[1]07'!L21*9)/12</f>
        <v>253434.1</v>
      </c>
      <c r="X21" s="34">
        <f t="shared" si="2"/>
        <v>0</v>
      </c>
      <c r="AA21" s="35"/>
      <c r="AB21" s="35"/>
      <c r="AC21" s="35"/>
      <c r="AD21" s="34"/>
    </row>
    <row r="22" spans="1:30" s="42" customFormat="1" ht="18" customHeight="1">
      <c r="A22" s="43" t="s">
        <v>62</v>
      </c>
      <c r="B22" s="44" t="s">
        <v>45</v>
      </c>
      <c r="C22" s="43" t="s">
        <v>46</v>
      </c>
      <c r="D22" s="44" t="s">
        <v>48</v>
      </c>
      <c r="E22" s="44" t="s">
        <v>63</v>
      </c>
      <c r="F22" s="55">
        <v>110</v>
      </c>
      <c r="G22" s="44" t="s">
        <v>50</v>
      </c>
      <c r="H22" s="46">
        <v>2027472.8</v>
      </c>
      <c r="I22" s="47" t="s">
        <v>39</v>
      </c>
      <c r="J22" s="48" t="s">
        <v>40</v>
      </c>
      <c r="K22" s="49">
        <v>0.9446</v>
      </c>
      <c r="L22" s="46">
        <v>1915150.81</v>
      </c>
      <c r="M22" s="50">
        <v>1915150.8100000003</v>
      </c>
      <c r="N22" s="34"/>
      <c r="O22"/>
      <c r="P22"/>
      <c r="Q22" s="34"/>
      <c r="R22" s="35"/>
      <c r="S22" s="34"/>
      <c r="T22" s="35">
        <v>1915150.8099999998</v>
      </c>
      <c r="U22" s="34">
        <f t="shared" si="1"/>
        <v>0</v>
      </c>
      <c r="W22" s="35">
        <f>('[1]01'!L22+'[1]02'!L22+'[1]03'!L22+'[1]07'!L22*9)/12</f>
        <v>1915150.8099999998</v>
      </c>
      <c r="X22" s="34">
        <f t="shared" si="2"/>
        <v>0</v>
      </c>
      <c r="AA22" s="35"/>
      <c r="AB22" s="35"/>
      <c r="AC22" s="35"/>
      <c r="AD22" s="34"/>
    </row>
    <row r="23" spans="1:30" s="42" customFormat="1" ht="18" customHeight="1">
      <c r="A23" s="43" t="s">
        <v>64</v>
      </c>
      <c r="B23" s="44" t="s">
        <v>45</v>
      </c>
      <c r="C23" s="43" t="s">
        <v>46</v>
      </c>
      <c r="D23" s="44" t="s">
        <v>58</v>
      </c>
      <c r="E23" s="44" t="s">
        <v>65</v>
      </c>
      <c r="F23" s="55">
        <v>82</v>
      </c>
      <c r="G23" s="44" t="s">
        <v>66</v>
      </c>
      <c r="H23" s="46">
        <v>1733489.24</v>
      </c>
      <c r="I23" s="47" t="s">
        <v>39</v>
      </c>
      <c r="J23" s="48" t="s">
        <v>40</v>
      </c>
      <c r="K23" s="49">
        <v>0.125</v>
      </c>
      <c r="L23" s="46">
        <v>216686.16</v>
      </c>
      <c r="M23" s="50">
        <v>216686.16</v>
      </c>
      <c r="N23" s="34"/>
      <c r="O23"/>
      <c r="P23"/>
      <c r="Q23" s="34"/>
      <c r="R23" s="35"/>
      <c r="S23" s="34"/>
      <c r="T23" s="35">
        <v>216686.16</v>
      </c>
      <c r="U23" s="34">
        <f t="shared" si="1"/>
        <v>0</v>
      </c>
      <c r="W23" s="35">
        <f>('[1]01'!L23+'[1]02'!L23+'[1]03'!L23+'[1]07'!L23*9)/12</f>
        <v>216686.16</v>
      </c>
      <c r="X23" s="34">
        <f t="shared" si="2"/>
        <v>0</v>
      </c>
      <c r="AA23" s="35"/>
      <c r="AB23" s="35"/>
      <c r="AC23" s="35"/>
      <c r="AD23" s="34"/>
    </row>
    <row r="24" spans="1:30" s="42" customFormat="1" ht="18" customHeight="1">
      <c r="A24" s="51" t="s">
        <v>21</v>
      </c>
      <c r="B24" s="52" t="s">
        <v>67</v>
      </c>
      <c r="C24" s="51" t="s">
        <v>68</v>
      </c>
      <c r="D24" s="53" t="s">
        <v>32</v>
      </c>
      <c r="E24" s="52" t="s">
        <v>30</v>
      </c>
      <c r="F24" s="54">
        <f>SUM(F25:F33)</f>
        <v>4086</v>
      </c>
      <c r="G24" s="53" t="s">
        <v>32</v>
      </c>
      <c r="H24" s="40">
        <v>20616026.399999999</v>
      </c>
      <c r="I24" s="53" t="s">
        <v>32</v>
      </c>
      <c r="J24" s="53" t="s">
        <v>32</v>
      </c>
      <c r="K24" s="41" t="s">
        <v>32</v>
      </c>
      <c r="L24" s="32">
        <f t="shared" ref="L24:M24" si="4">SUM(L25:L33)</f>
        <v>15576887.240000002</v>
      </c>
      <c r="M24" s="32">
        <f t="shared" si="4"/>
        <v>16319869.401666667</v>
      </c>
      <c r="N24" s="34"/>
      <c r="O24"/>
      <c r="P24"/>
      <c r="Q24" s="34"/>
      <c r="R24" s="35"/>
      <c r="S24" s="34"/>
      <c r="T24" s="35">
        <v>17169532.059027776</v>
      </c>
      <c r="U24" s="34">
        <f t="shared" si="1"/>
        <v>-849662.65736110881</v>
      </c>
      <c r="W24" s="35">
        <f>('[1]01'!L24+'[1]02'!L24+'[1]03'!L24+'[1]07'!L24*9)/12</f>
        <v>16048619.348333335</v>
      </c>
      <c r="X24" s="34">
        <f t="shared" si="2"/>
        <v>271250.05333333276</v>
      </c>
      <c r="AA24" s="35"/>
      <c r="AB24" s="35"/>
      <c r="AC24" s="35"/>
      <c r="AD24" s="34"/>
    </row>
    <row r="25" spans="1:30" s="42" customFormat="1" ht="18" customHeight="1">
      <c r="A25" s="43" t="s">
        <v>69</v>
      </c>
      <c r="B25" s="44" t="s">
        <v>67</v>
      </c>
      <c r="C25" s="43" t="s">
        <v>68</v>
      </c>
      <c r="D25" s="44" t="s">
        <v>70</v>
      </c>
      <c r="E25" s="44" t="s">
        <v>71</v>
      </c>
      <c r="F25" s="45">
        <v>1173</v>
      </c>
      <c r="G25" s="44" t="s">
        <v>43</v>
      </c>
      <c r="H25" s="46">
        <v>3211858.4</v>
      </c>
      <c r="I25" s="47" t="s">
        <v>39</v>
      </c>
      <c r="J25" s="48" t="s">
        <v>40</v>
      </c>
      <c r="K25" s="49">
        <v>0.62749999999999995</v>
      </c>
      <c r="L25" s="46">
        <v>2015441.15</v>
      </c>
      <c r="M25" s="50">
        <v>2015441.1500000001</v>
      </c>
      <c r="N25" s="34"/>
      <c r="O25"/>
      <c r="P25"/>
      <c r="Q25" s="34"/>
      <c r="R25" s="35"/>
      <c r="S25" s="34"/>
      <c r="T25" s="35">
        <v>2015441.1499999997</v>
      </c>
      <c r="U25" s="34">
        <f t="shared" si="1"/>
        <v>0</v>
      </c>
      <c r="W25" s="35">
        <f>('[1]01'!L25+'[1]02'!L25+'[1]03'!L25+'[1]07'!L25*9)/12</f>
        <v>2015441.1499999997</v>
      </c>
      <c r="X25" s="34">
        <f t="shared" si="2"/>
        <v>0</v>
      </c>
      <c r="AA25" s="35"/>
      <c r="AB25" s="35"/>
      <c r="AC25" s="35"/>
      <c r="AD25" s="34"/>
    </row>
    <row r="26" spans="1:30" s="42" customFormat="1" ht="18" customHeight="1">
      <c r="A26" s="43" t="s">
        <v>72</v>
      </c>
      <c r="B26" s="44" t="s">
        <v>67</v>
      </c>
      <c r="C26" s="43" t="s">
        <v>68</v>
      </c>
      <c r="D26" s="44" t="s">
        <v>70</v>
      </c>
      <c r="E26" s="44" t="s">
        <v>73</v>
      </c>
      <c r="F26" s="45">
        <v>903</v>
      </c>
      <c r="G26" s="44" t="s">
        <v>43</v>
      </c>
      <c r="H26" s="46">
        <v>3211858.4</v>
      </c>
      <c r="I26" s="47" t="s">
        <v>39</v>
      </c>
      <c r="J26" s="48" t="s">
        <v>40</v>
      </c>
      <c r="K26" s="58">
        <v>0.47989999999999999</v>
      </c>
      <c r="L26" s="59">
        <v>1541370.85</v>
      </c>
      <c r="M26" s="50">
        <v>1678865.1541666666</v>
      </c>
      <c r="N26" s="34"/>
      <c r="O26"/>
      <c r="P26"/>
      <c r="Q26" s="34"/>
      <c r="R26" s="35"/>
      <c r="S26" s="34"/>
      <c r="T26" s="35">
        <v>1660544.1791666665</v>
      </c>
      <c r="U26" s="34">
        <f t="shared" si="1"/>
        <v>18320.975000000093</v>
      </c>
      <c r="W26" s="35">
        <f>('[1]01'!L26+'[1]02'!L26+'[1]03'!L26+'[1]07'!L26*9)/12</f>
        <v>1898770.3875</v>
      </c>
      <c r="X26" s="34">
        <f t="shared" si="2"/>
        <v>-219905.2333333334</v>
      </c>
      <c r="AA26" s="35"/>
      <c r="AB26" s="35"/>
      <c r="AC26" s="35"/>
      <c r="AD26" s="34"/>
    </row>
    <row r="27" spans="1:30" s="69" customFormat="1" ht="18" customHeight="1">
      <c r="A27" s="60" t="s">
        <v>74</v>
      </c>
      <c r="B27" s="61" t="s">
        <v>67</v>
      </c>
      <c r="C27" s="60" t="s">
        <v>68</v>
      </c>
      <c r="D27" s="61" t="s">
        <v>70</v>
      </c>
      <c r="E27" s="61" t="s">
        <v>75</v>
      </c>
      <c r="F27" s="55">
        <v>448</v>
      </c>
      <c r="G27" s="61" t="s">
        <v>50</v>
      </c>
      <c r="H27" s="62">
        <v>2027472.8</v>
      </c>
      <c r="I27" s="63" t="s">
        <v>39</v>
      </c>
      <c r="J27" s="64" t="s">
        <v>76</v>
      </c>
      <c r="K27" s="65">
        <v>1</v>
      </c>
      <c r="L27" s="66">
        <v>2027472.8</v>
      </c>
      <c r="M27" s="50">
        <v>1879636.2416666665</v>
      </c>
      <c r="N27" s="67"/>
      <c r="O27"/>
      <c r="P27"/>
      <c r="Q27" s="67"/>
      <c r="R27" s="35"/>
      <c r="S27" s="34"/>
      <c r="T27" s="68">
        <v>1904275.6680555556</v>
      </c>
      <c r="U27" s="67">
        <f t="shared" si="1"/>
        <v>-24639.426388889086</v>
      </c>
      <c r="W27" s="68">
        <f>('[1]01'!L27+'[1]02'!L27+'[1]03'!L27+'[1]07'!L27*9)/12</f>
        <v>1879636.2416666665</v>
      </c>
      <c r="X27" s="67">
        <f t="shared" si="2"/>
        <v>0</v>
      </c>
      <c r="AA27" s="35"/>
      <c r="AB27" s="35"/>
      <c r="AC27" s="35"/>
      <c r="AD27" s="34"/>
    </row>
    <row r="28" spans="1:30" s="42" customFormat="1" ht="18" customHeight="1">
      <c r="A28" s="43" t="s">
        <v>77</v>
      </c>
      <c r="B28" s="44" t="s">
        <v>67</v>
      </c>
      <c r="C28" s="43" t="s">
        <v>68</v>
      </c>
      <c r="D28" s="44" t="s">
        <v>70</v>
      </c>
      <c r="E28" s="44" t="s">
        <v>78</v>
      </c>
      <c r="F28" s="45">
        <v>389</v>
      </c>
      <c r="G28" s="44" t="s">
        <v>50</v>
      </c>
      <c r="H28" s="46">
        <v>2027472.8</v>
      </c>
      <c r="I28" s="47" t="s">
        <v>39</v>
      </c>
      <c r="J28" s="70" t="s">
        <v>40</v>
      </c>
      <c r="K28" s="65">
        <v>0.125</v>
      </c>
      <c r="L28" s="66">
        <v>253434.1</v>
      </c>
      <c r="M28" s="50">
        <v>1140453.45</v>
      </c>
      <c r="N28" s="34"/>
      <c r="O28"/>
      <c r="P28"/>
      <c r="Q28" s="34"/>
      <c r="R28" s="35"/>
      <c r="S28" s="34"/>
      <c r="T28" s="35">
        <v>2027472.8</v>
      </c>
      <c r="U28" s="34">
        <f t="shared" si="1"/>
        <v>-887019.35000000009</v>
      </c>
      <c r="W28" s="35">
        <f>('[1]01'!L28+'[1]02'!L28+'[1]03'!L28+'[1]07'!L28*9)/12</f>
        <v>696943.77500000002</v>
      </c>
      <c r="X28" s="34">
        <f t="shared" si="2"/>
        <v>443509.67499999993</v>
      </c>
      <c r="AA28" s="35"/>
      <c r="AB28" s="35"/>
      <c r="AC28" s="35"/>
      <c r="AD28" s="34"/>
    </row>
    <row r="29" spans="1:30" s="42" customFormat="1" ht="18" customHeight="1">
      <c r="A29" s="43" t="s">
        <v>79</v>
      </c>
      <c r="B29" s="44" t="s">
        <v>67</v>
      </c>
      <c r="C29" s="43" t="s">
        <v>68</v>
      </c>
      <c r="D29" s="44" t="s">
        <v>70</v>
      </c>
      <c r="E29" s="44" t="s">
        <v>80</v>
      </c>
      <c r="F29" s="45">
        <v>358</v>
      </c>
      <c r="G29" s="44" t="s">
        <v>50</v>
      </c>
      <c r="H29" s="46">
        <v>2027472.8</v>
      </c>
      <c r="I29" s="47" t="s">
        <v>39</v>
      </c>
      <c r="J29" s="48" t="s">
        <v>40</v>
      </c>
      <c r="K29" s="65">
        <v>0.80359999999999998</v>
      </c>
      <c r="L29" s="66">
        <v>1629277.14</v>
      </c>
      <c r="M29" s="50">
        <v>1700745.5574999999</v>
      </c>
      <c r="N29" s="34"/>
      <c r="O29"/>
      <c r="P29"/>
      <c r="Q29" s="34"/>
      <c r="R29" s="35"/>
      <c r="S29" s="34"/>
      <c r="T29" s="35">
        <v>1657070.4134722222</v>
      </c>
      <c r="U29" s="34">
        <f t="shared" si="1"/>
        <v>43675.144027777715</v>
      </c>
      <c r="W29" s="35">
        <f>('[1]01'!L29+'[1]02'!L29+'[1]03'!L29+'[1]07'!L29*9)/12</f>
        <v>1653099.9458333335</v>
      </c>
      <c r="X29" s="34">
        <f t="shared" si="2"/>
        <v>47645.611666666344</v>
      </c>
      <c r="AA29" s="35"/>
      <c r="AB29" s="35"/>
      <c r="AC29" s="35"/>
      <c r="AD29" s="34"/>
    </row>
    <row r="30" spans="1:30" s="42" customFormat="1" ht="18" customHeight="1">
      <c r="A30" s="43" t="s">
        <v>81</v>
      </c>
      <c r="B30" s="44" t="s">
        <v>67</v>
      </c>
      <c r="C30" s="43" t="s">
        <v>68</v>
      </c>
      <c r="D30" s="44" t="s">
        <v>70</v>
      </c>
      <c r="E30" s="44" t="s">
        <v>82</v>
      </c>
      <c r="F30" s="45">
        <v>332</v>
      </c>
      <c r="G30" s="44" t="s">
        <v>50</v>
      </c>
      <c r="H30" s="46">
        <v>2027472.8</v>
      </c>
      <c r="I30" s="47" t="s">
        <v>39</v>
      </c>
      <c r="J30" s="71" t="s">
        <v>76</v>
      </c>
      <c r="K30" s="65">
        <v>1</v>
      </c>
      <c r="L30" s="66">
        <v>2027472.8</v>
      </c>
      <c r="M30" s="50">
        <v>1879636.2416666665</v>
      </c>
      <c r="N30" s="34"/>
      <c r="O30"/>
      <c r="P30"/>
      <c r="Q30" s="34"/>
      <c r="R30" s="35"/>
      <c r="S30" s="34"/>
      <c r="T30" s="35">
        <v>1879636.2416666665</v>
      </c>
      <c r="U30" s="34">
        <f t="shared" si="1"/>
        <v>0</v>
      </c>
      <c r="W30" s="35">
        <f>('[1]01'!L30+'[1]02'!L30+'[1]03'!L30+'[1]07'!L30*9)/12</f>
        <v>1879636.2416666665</v>
      </c>
      <c r="X30" s="34">
        <f t="shared" si="2"/>
        <v>0</v>
      </c>
      <c r="AA30" s="35"/>
      <c r="AB30" s="35"/>
      <c r="AC30" s="35"/>
      <c r="AD30" s="34"/>
    </row>
    <row r="31" spans="1:30" s="42" customFormat="1" ht="18" customHeight="1">
      <c r="A31" s="43" t="s">
        <v>83</v>
      </c>
      <c r="B31" s="44" t="s">
        <v>67</v>
      </c>
      <c r="C31" s="43" t="s">
        <v>68</v>
      </c>
      <c r="D31" s="44" t="s">
        <v>70</v>
      </c>
      <c r="E31" s="44" t="s">
        <v>84</v>
      </c>
      <c r="F31" s="45">
        <v>192</v>
      </c>
      <c r="G31" s="44" t="s">
        <v>50</v>
      </c>
      <c r="H31" s="46">
        <v>2027472.8</v>
      </c>
      <c r="I31" s="47" t="s">
        <v>39</v>
      </c>
      <c r="J31" s="71" t="s">
        <v>76</v>
      </c>
      <c r="K31" s="49">
        <v>1</v>
      </c>
      <c r="L31" s="46">
        <v>2027472.8</v>
      </c>
      <c r="M31" s="50">
        <v>2027472.8</v>
      </c>
      <c r="N31" s="34"/>
      <c r="O31"/>
      <c r="P31"/>
      <c r="Q31" s="34"/>
      <c r="R31" s="35"/>
      <c r="S31" s="34"/>
      <c r="T31" s="35">
        <v>2027472.8</v>
      </c>
      <c r="U31" s="34">
        <f t="shared" si="1"/>
        <v>0</v>
      </c>
      <c r="W31" s="35">
        <f>('[1]01'!L31+'[1]02'!L31+'[1]03'!L31+'[1]07'!L31*9)/12</f>
        <v>2027472.8</v>
      </c>
      <c r="X31" s="34">
        <f t="shared" si="2"/>
        <v>0</v>
      </c>
      <c r="AA31" s="35"/>
      <c r="AB31" s="35"/>
      <c r="AC31" s="35"/>
      <c r="AD31" s="34"/>
    </row>
    <row r="32" spans="1:30" s="42" customFormat="1" ht="18" customHeight="1">
      <c r="A32" s="43" t="s">
        <v>85</v>
      </c>
      <c r="B32" s="44" t="s">
        <v>67</v>
      </c>
      <c r="C32" s="43" t="s">
        <v>68</v>
      </c>
      <c r="D32" s="44" t="s">
        <v>70</v>
      </c>
      <c r="E32" s="44" t="s">
        <v>86</v>
      </c>
      <c r="F32" s="45">
        <v>181</v>
      </c>
      <c r="G32" s="44" t="s">
        <v>50</v>
      </c>
      <c r="H32" s="46">
        <v>2027472.8</v>
      </c>
      <c r="I32" s="47" t="s">
        <v>39</v>
      </c>
      <c r="J32" s="71" t="s">
        <v>76</v>
      </c>
      <c r="K32" s="49">
        <v>1</v>
      </c>
      <c r="L32" s="46">
        <v>2027472.8</v>
      </c>
      <c r="M32" s="50">
        <v>1970146.0066666668</v>
      </c>
      <c r="N32" s="34"/>
      <c r="O32"/>
      <c r="P32"/>
      <c r="Q32" s="34"/>
      <c r="R32" s="35"/>
      <c r="S32" s="34"/>
      <c r="T32" s="35">
        <v>1970146.0066666666</v>
      </c>
      <c r="U32" s="34">
        <f t="shared" si="1"/>
        <v>0</v>
      </c>
      <c r="W32" s="35">
        <f>('[1]01'!L32+'[1]02'!L32+'[1]03'!L32+'[1]07'!L32*9)/12</f>
        <v>1970146.0066666666</v>
      </c>
      <c r="X32" s="34">
        <f t="shared" si="2"/>
        <v>0</v>
      </c>
      <c r="AA32" s="35"/>
      <c r="AB32" s="35"/>
      <c r="AC32" s="35"/>
      <c r="AD32" s="34"/>
    </row>
    <row r="33" spans="1:30" s="42" customFormat="1" ht="18" customHeight="1">
      <c r="A33" s="43" t="s">
        <v>87</v>
      </c>
      <c r="B33" s="44" t="s">
        <v>67</v>
      </c>
      <c r="C33" s="43" t="s">
        <v>68</v>
      </c>
      <c r="D33" s="44" t="s">
        <v>70</v>
      </c>
      <c r="E33" s="44" t="s">
        <v>88</v>
      </c>
      <c r="F33" s="45">
        <v>110</v>
      </c>
      <c r="G33" s="44" t="s">
        <v>50</v>
      </c>
      <c r="H33" s="46">
        <v>2027472.8</v>
      </c>
      <c r="I33" s="47" t="s">
        <v>39</v>
      </c>
      <c r="J33" s="71" t="s">
        <v>76</v>
      </c>
      <c r="K33" s="49">
        <v>1</v>
      </c>
      <c r="L33" s="46">
        <v>2027472.8</v>
      </c>
      <c r="M33" s="50">
        <v>2027472.8</v>
      </c>
      <c r="N33" s="34"/>
      <c r="O33"/>
      <c r="P33"/>
      <c r="Q33" s="34"/>
      <c r="R33" s="35"/>
      <c r="S33" s="34"/>
      <c r="T33" s="35">
        <v>2027472.8</v>
      </c>
      <c r="U33" s="34">
        <f t="shared" si="1"/>
        <v>0</v>
      </c>
      <c r="W33" s="35">
        <f>('[1]01'!L33+'[1]02'!L33+'[1]03'!L33+'[1]07'!L33*9)/12</f>
        <v>2027472.8</v>
      </c>
      <c r="X33" s="34">
        <f t="shared" si="2"/>
        <v>0</v>
      </c>
      <c r="AA33" s="35"/>
      <c r="AB33" s="35"/>
      <c r="AC33" s="35"/>
      <c r="AD33" s="34"/>
    </row>
    <row r="34" spans="1:30" s="42" customFormat="1" ht="18" customHeight="1">
      <c r="A34" s="51" t="s">
        <v>22</v>
      </c>
      <c r="B34" s="52" t="s">
        <v>89</v>
      </c>
      <c r="C34" s="51" t="s">
        <v>90</v>
      </c>
      <c r="D34" s="53" t="s">
        <v>32</v>
      </c>
      <c r="E34" s="52" t="s">
        <v>30</v>
      </c>
      <c r="F34" s="54">
        <v>239</v>
      </c>
      <c r="G34" s="53" t="s">
        <v>32</v>
      </c>
      <c r="H34" s="40">
        <v>2027472.8</v>
      </c>
      <c r="I34" s="53" t="s">
        <v>32</v>
      </c>
      <c r="J34" s="53" t="s">
        <v>32</v>
      </c>
      <c r="K34" s="41" t="s">
        <v>32</v>
      </c>
      <c r="L34" s="40">
        <v>1915150.81</v>
      </c>
      <c r="M34" s="32">
        <f t="shared" ref="M34" si="5">M35</f>
        <v>1915150.8100000003</v>
      </c>
      <c r="N34" s="34"/>
      <c r="O34"/>
      <c r="P34"/>
      <c r="Q34" s="34"/>
      <c r="R34" s="35"/>
      <c r="S34" s="34"/>
      <c r="T34" s="35">
        <v>1915150.8099999998</v>
      </c>
      <c r="U34" s="34">
        <f t="shared" si="1"/>
        <v>0</v>
      </c>
      <c r="W34" s="35">
        <f>('[1]01'!L34+'[1]02'!L34+'[1]03'!L34+'[1]07'!L34*9)/12</f>
        <v>1915150.8099999998</v>
      </c>
      <c r="X34" s="34">
        <f t="shared" si="2"/>
        <v>0</v>
      </c>
      <c r="AA34" s="35"/>
      <c r="AB34" s="35"/>
      <c r="AC34" s="35"/>
      <c r="AD34" s="34"/>
    </row>
    <row r="35" spans="1:30" s="42" customFormat="1" ht="18" customHeight="1">
      <c r="A35" s="43" t="s">
        <v>91</v>
      </c>
      <c r="B35" s="44" t="s">
        <v>89</v>
      </c>
      <c r="C35" s="43" t="s">
        <v>90</v>
      </c>
      <c r="D35" s="44" t="s">
        <v>92</v>
      </c>
      <c r="E35" s="44" t="s">
        <v>93</v>
      </c>
      <c r="F35" s="45">
        <v>239</v>
      </c>
      <c r="G35" s="44" t="s">
        <v>50</v>
      </c>
      <c r="H35" s="46">
        <v>2027472.8</v>
      </c>
      <c r="I35" s="48" t="s">
        <v>39</v>
      </c>
      <c r="J35" s="48" t="s">
        <v>40</v>
      </c>
      <c r="K35" s="49">
        <v>0.9446</v>
      </c>
      <c r="L35" s="46">
        <v>1915150.81</v>
      </c>
      <c r="M35" s="50">
        <v>1915150.8100000003</v>
      </c>
      <c r="N35" s="34"/>
      <c r="O35"/>
      <c r="P35"/>
      <c r="Q35" s="34"/>
      <c r="R35" s="35"/>
      <c r="S35" s="34"/>
      <c r="T35" s="35">
        <v>1915150.8099999998</v>
      </c>
      <c r="U35" s="34">
        <f t="shared" si="1"/>
        <v>0</v>
      </c>
      <c r="W35" s="35">
        <f>('[1]01'!L35+'[1]02'!L35+'[1]03'!L35+'[1]07'!L35*9)/12</f>
        <v>1915150.8099999998</v>
      </c>
      <c r="X35" s="34">
        <f t="shared" si="2"/>
        <v>0</v>
      </c>
      <c r="AA35" s="35"/>
      <c r="AB35" s="35"/>
      <c r="AC35" s="35"/>
      <c r="AD35" s="34"/>
    </row>
    <row r="36" spans="1:30" s="42" customFormat="1" ht="18" customHeight="1">
      <c r="A36" s="51" t="s">
        <v>94</v>
      </c>
      <c r="B36" s="52" t="s">
        <v>95</v>
      </c>
      <c r="C36" s="51" t="s">
        <v>96</v>
      </c>
      <c r="D36" s="53" t="s">
        <v>32</v>
      </c>
      <c r="E36" s="52" t="s">
        <v>30</v>
      </c>
      <c r="F36" s="54">
        <f>SUM(F37:F38)</f>
        <v>440</v>
      </c>
      <c r="G36" s="53" t="s">
        <v>32</v>
      </c>
      <c r="H36" s="40">
        <v>4054945.6</v>
      </c>
      <c r="I36" s="53" t="s">
        <v>32</v>
      </c>
      <c r="J36" s="53" t="s">
        <v>32</v>
      </c>
      <c r="K36" s="41" t="s">
        <v>32</v>
      </c>
      <c r="L36" s="40">
        <v>4054945.6</v>
      </c>
      <c r="M36" s="32">
        <f t="shared" ref="M36" si="6">SUM(M37:M38)</f>
        <v>3710984.84</v>
      </c>
      <c r="N36" s="34"/>
      <c r="O36"/>
      <c r="P36"/>
      <c r="Q36" s="34"/>
      <c r="R36" s="35"/>
      <c r="S36" s="34"/>
      <c r="T36" s="35">
        <v>3367024.08</v>
      </c>
      <c r="U36" s="34">
        <f t="shared" si="1"/>
        <v>343960.75999999978</v>
      </c>
      <c r="W36" s="35">
        <f>('[1]01'!L36+'[1]02'!L36+'[1]03'!L36+'[1]07'!L36*9)/12</f>
        <v>3882965.22</v>
      </c>
      <c r="X36" s="34">
        <f t="shared" si="2"/>
        <v>-171980.38000000035</v>
      </c>
      <c r="AA36" s="35"/>
      <c r="AB36" s="35"/>
      <c r="AC36" s="35"/>
      <c r="AD36" s="34"/>
    </row>
    <row r="37" spans="1:30" s="42" customFormat="1" ht="18" customHeight="1">
      <c r="A37" s="43" t="s">
        <v>97</v>
      </c>
      <c r="B37" s="44" t="s">
        <v>95</v>
      </c>
      <c r="C37" s="43" t="s">
        <v>96</v>
      </c>
      <c r="D37" s="44" t="s">
        <v>98</v>
      </c>
      <c r="E37" s="44" t="s">
        <v>99</v>
      </c>
      <c r="F37" s="45">
        <v>254</v>
      </c>
      <c r="G37" s="44" t="s">
        <v>50</v>
      </c>
      <c r="H37" s="46">
        <v>2027472.8</v>
      </c>
      <c r="I37" s="47" t="s">
        <v>39</v>
      </c>
      <c r="J37" s="71" t="s">
        <v>76</v>
      </c>
      <c r="K37" s="49">
        <v>1</v>
      </c>
      <c r="L37" s="46">
        <v>2027472.8</v>
      </c>
      <c r="M37" s="50">
        <v>2027472.8</v>
      </c>
      <c r="N37" s="34"/>
      <c r="O37"/>
      <c r="P37"/>
      <c r="Q37" s="34"/>
      <c r="R37" s="35"/>
      <c r="S37" s="34"/>
      <c r="T37" s="35">
        <v>2027472.8</v>
      </c>
      <c r="U37" s="34">
        <f t="shared" si="1"/>
        <v>0</v>
      </c>
      <c r="W37" s="35">
        <f>('[1]01'!L37+'[1]02'!L37+'[1]03'!L37+'[1]07'!L37*9)/12</f>
        <v>2027472.8</v>
      </c>
      <c r="X37" s="34">
        <f t="shared" si="2"/>
        <v>0</v>
      </c>
      <c r="AA37" s="35"/>
      <c r="AB37" s="35"/>
      <c r="AC37" s="35"/>
      <c r="AD37" s="34"/>
    </row>
    <row r="38" spans="1:30" s="42" customFormat="1" ht="18" customHeight="1">
      <c r="A38" s="43" t="s">
        <v>100</v>
      </c>
      <c r="B38" s="44" t="s">
        <v>95</v>
      </c>
      <c r="C38" s="43" t="s">
        <v>96</v>
      </c>
      <c r="D38" s="44" t="s">
        <v>98</v>
      </c>
      <c r="E38" s="44" t="s">
        <v>101</v>
      </c>
      <c r="F38" s="45">
        <v>186</v>
      </c>
      <c r="G38" s="44" t="s">
        <v>50</v>
      </c>
      <c r="H38" s="46">
        <v>2027472.8</v>
      </c>
      <c r="I38" s="47" t="s">
        <v>39</v>
      </c>
      <c r="J38" s="72" t="s">
        <v>76</v>
      </c>
      <c r="K38" s="65">
        <v>1</v>
      </c>
      <c r="L38" s="66">
        <v>2027472.8</v>
      </c>
      <c r="M38" s="50">
        <v>1683512.04</v>
      </c>
      <c r="N38" s="34"/>
      <c r="O38"/>
      <c r="P38"/>
      <c r="Q38" s="34"/>
      <c r="R38" s="35"/>
      <c r="S38" s="34"/>
      <c r="T38" s="35">
        <v>1339551.28</v>
      </c>
      <c r="U38" s="34">
        <f t="shared" si="1"/>
        <v>343960.76</v>
      </c>
      <c r="W38" s="35">
        <f>('[1]01'!L38+'[1]02'!L38+'[1]03'!L38+'[1]07'!L38*9)/12</f>
        <v>1855492.42</v>
      </c>
      <c r="X38" s="34">
        <f t="shared" si="2"/>
        <v>-171980.37999999989</v>
      </c>
      <c r="AA38" s="35"/>
      <c r="AB38" s="35"/>
      <c r="AC38" s="35"/>
      <c r="AD38" s="34"/>
    </row>
    <row r="39" spans="1:30" s="42" customFormat="1" ht="18" customHeight="1">
      <c r="A39" s="51" t="s">
        <v>23</v>
      </c>
      <c r="B39" s="52" t="s">
        <v>102</v>
      </c>
      <c r="C39" s="51" t="s">
        <v>103</v>
      </c>
      <c r="D39" s="53" t="s">
        <v>32</v>
      </c>
      <c r="E39" s="52" t="s">
        <v>30</v>
      </c>
      <c r="F39" s="54">
        <f>SUM(F40:F41)</f>
        <v>1285</v>
      </c>
      <c r="G39" s="53" t="s">
        <v>32</v>
      </c>
      <c r="H39" s="40">
        <v>4945347.6399999997</v>
      </c>
      <c r="I39" s="53" t="s">
        <v>32</v>
      </c>
      <c r="J39" s="53" t="s">
        <v>32</v>
      </c>
      <c r="K39" s="41" t="s">
        <v>32</v>
      </c>
      <c r="L39" s="40">
        <v>3934896.99</v>
      </c>
      <c r="M39" s="32">
        <f t="shared" ref="M39" si="7">SUM(M40:M41)</f>
        <v>3934896.99</v>
      </c>
      <c r="N39" s="34"/>
      <c r="O39"/>
      <c r="P39"/>
      <c r="Q39" s="34"/>
      <c r="R39" s="35"/>
      <c r="S39" s="34"/>
      <c r="T39" s="35">
        <v>3934896.99</v>
      </c>
      <c r="U39" s="34">
        <f t="shared" si="1"/>
        <v>0</v>
      </c>
      <c r="W39" s="35">
        <f>('[1]01'!L39+'[1]02'!L39+'[1]03'!L39+'[1]07'!L39*9)/12</f>
        <v>3934896.99</v>
      </c>
      <c r="X39" s="34">
        <f t="shared" si="2"/>
        <v>0</v>
      </c>
      <c r="AA39" s="35"/>
      <c r="AB39" s="35"/>
      <c r="AC39" s="35"/>
      <c r="AD39" s="34"/>
    </row>
    <row r="40" spans="1:30" s="42" customFormat="1" ht="18" customHeight="1">
      <c r="A40" s="43" t="s">
        <v>104</v>
      </c>
      <c r="B40" s="44" t="s">
        <v>102</v>
      </c>
      <c r="C40" s="43" t="s">
        <v>103</v>
      </c>
      <c r="D40" s="44" t="s">
        <v>105</v>
      </c>
      <c r="E40" s="44" t="s">
        <v>106</v>
      </c>
      <c r="F40" s="45">
        <v>1192</v>
      </c>
      <c r="G40" s="44" t="s">
        <v>43</v>
      </c>
      <c r="H40" s="46">
        <v>3211858.4</v>
      </c>
      <c r="I40" s="47" t="s">
        <v>39</v>
      </c>
      <c r="J40" s="48" t="s">
        <v>40</v>
      </c>
      <c r="K40" s="49">
        <v>0.68540000000000001</v>
      </c>
      <c r="L40" s="46">
        <v>2201407.75</v>
      </c>
      <c r="M40" s="50">
        <v>2201407.75</v>
      </c>
      <c r="N40" s="34"/>
      <c r="O40"/>
      <c r="P40"/>
      <c r="Q40" s="34"/>
      <c r="R40" s="35"/>
      <c r="S40" s="34"/>
      <c r="T40" s="35">
        <v>2201407.75</v>
      </c>
      <c r="U40" s="34">
        <f t="shared" si="1"/>
        <v>0</v>
      </c>
      <c r="W40" s="35">
        <f>('[1]01'!L40+'[1]02'!L40+'[1]03'!L40+'[1]07'!L40*9)/12</f>
        <v>2201407.75</v>
      </c>
      <c r="X40" s="34">
        <f t="shared" si="2"/>
        <v>0</v>
      </c>
      <c r="AA40" s="35"/>
      <c r="AB40" s="35"/>
      <c r="AC40" s="35"/>
      <c r="AD40" s="34"/>
    </row>
    <row r="41" spans="1:30" s="42" customFormat="1" ht="18" customHeight="1">
      <c r="A41" s="43" t="s">
        <v>104</v>
      </c>
      <c r="B41" s="44" t="s">
        <v>102</v>
      </c>
      <c r="C41" s="43" t="s">
        <v>103</v>
      </c>
      <c r="D41" s="44" t="s">
        <v>105</v>
      </c>
      <c r="E41" s="44" t="s">
        <v>107</v>
      </c>
      <c r="F41" s="45">
        <v>93</v>
      </c>
      <c r="G41" s="44" t="s">
        <v>66</v>
      </c>
      <c r="H41" s="46">
        <v>1733489.24</v>
      </c>
      <c r="I41" s="71" t="s">
        <v>39</v>
      </c>
      <c r="J41" s="71" t="s">
        <v>76</v>
      </c>
      <c r="K41" s="49">
        <v>1</v>
      </c>
      <c r="L41" s="46">
        <v>1733489.24</v>
      </c>
      <c r="M41" s="50">
        <v>1733489.24</v>
      </c>
      <c r="N41" s="34"/>
      <c r="O41"/>
      <c r="P41"/>
      <c r="Q41" s="34"/>
      <c r="R41" s="35"/>
      <c r="S41" s="34"/>
      <c r="T41" s="35">
        <v>1733489.24</v>
      </c>
      <c r="U41" s="34">
        <f t="shared" si="1"/>
        <v>0</v>
      </c>
      <c r="W41" s="35">
        <f>('[1]01'!L41+'[1]02'!L41+'[1]03'!L41+'[1]07'!L41*9)/12</f>
        <v>1733489.24</v>
      </c>
      <c r="X41" s="34">
        <f t="shared" si="2"/>
        <v>0</v>
      </c>
      <c r="AA41" s="35"/>
      <c r="AB41" s="35"/>
      <c r="AC41" s="35"/>
      <c r="AD41" s="34"/>
    </row>
    <row r="42" spans="1:30" s="42" customFormat="1" ht="18" customHeight="1">
      <c r="A42" s="51" t="s">
        <v>24</v>
      </c>
      <c r="B42" s="52" t="s">
        <v>108</v>
      </c>
      <c r="C42" s="51" t="s">
        <v>109</v>
      </c>
      <c r="D42" s="53" t="s">
        <v>32</v>
      </c>
      <c r="E42" s="52" t="s">
        <v>30</v>
      </c>
      <c r="F42" s="54">
        <v>341</v>
      </c>
      <c r="G42" s="53" t="s">
        <v>32</v>
      </c>
      <c r="H42" s="40">
        <v>2027472.8</v>
      </c>
      <c r="I42" s="53" t="s">
        <v>32</v>
      </c>
      <c r="J42" s="53" t="s">
        <v>32</v>
      </c>
      <c r="K42" s="41" t="s">
        <v>32</v>
      </c>
      <c r="L42" s="40">
        <v>1915150.81</v>
      </c>
      <c r="M42" s="32">
        <f t="shared" ref="M42" si="8">M43</f>
        <v>1638198.0250000004</v>
      </c>
      <c r="N42" s="34"/>
      <c r="O42"/>
      <c r="P42"/>
      <c r="Q42" s="34"/>
      <c r="R42" s="35"/>
      <c r="S42" s="34"/>
      <c r="T42" s="35">
        <v>1615118.62625</v>
      </c>
      <c r="U42" s="34">
        <f t="shared" si="1"/>
        <v>23079.3987500004</v>
      </c>
      <c r="W42" s="35">
        <f>('[1]01'!L42+'[1]02'!L42+'[1]03'!L42+'[1]07'!L42*9)/12</f>
        <v>1638198.0250000001</v>
      </c>
      <c r="X42" s="34">
        <f t="shared" si="2"/>
        <v>0</v>
      </c>
      <c r="AA42" s="35"/>
      <c r="AB42" s="35"/>
      <c r="AC42" s="35"/>
      <c r="AD42" s="34"/>
    </row>
    <row r="43" spans="1:30" s="42" customFormat="1" ht="18" customHeight="1">
      <c r="A43" s="43" t="s">
        <v>110</v>
      </c>
      <c r="B43" s="44" t="s">
        <v>111</v>
      </c>
      <c r="C43" s="43" t="s">
        <v>109</v>
      </c>
      <c r="D43" s="44" t="s">
        <v>112</v>
      </c>
      <c r="E43" s="44" t="s">
        <v>113</v>
      </c>
      <c r="F43" s="45">
        <v>341</v>
      </c>
      <c r="G43" s="44" t="s">
        <v>50</v>
      </c>
      <c r="H43" s="46">
        <v>2027472.8</v>
      </c>
      <c r="I43" s="47" t="s">
        <v>39</v>
      </c>
      <c r="J43" s="48" t="s">
        <v>40</v>
      </c>
      <c r="K43" s="49">
        <v>0.9446</v>
      </c>
      <c r="L43" s="46">
        <v>1915150.81</v>
      </c>
      <c r="M43" s="50">
        <v>1638198.0250000004</v>
      </c>
      <c r="N43" s="34"/>
      <c r="O43"/>
      <c r="P43"/>
      <c r="Q43" s="34"/>
      <c r="R43" s="35"/>
      <c r="S43" s="34"/>
      <c r="T43" s="35">
        <v>1615118.62625</v>
      </c>
      <c r="U43" s="34">
        <f t="shared" si="1"/>
        <v>23079.3987500004</v>
      </c>
      <c r="W43" s="35">
        <f>('[1]01'!L43+'[1]02'!L43+'[1]03'!L43+'[1]07'!L43*9)/12</f>
        <v>1638198.0250000001</v>
      </c>
      <c r="X43" s="34">
        <f t="shared" si="2"/>
        <v>0</v>
      </c>
      <c r="AA43" s="35"/>
      <c r="AB43" s="35"/>
      <c r="AC43" s="35"/>
      <c r="AD43" s="34"/>
    </row>
    <row r="44" spans="1:30" ht="4.5" customHeight="1"/>
    <row r="45" spans="1:30" ht="13.5" customHeight="1">
      <c r="D45" s="73"/>
      <c r="E45" s="74"/>
      <c r="F45" s="75"/>
      <c r="G45" s="74"/>
      <c r="H45" s="76"/>
      <c r="L45" s="40">
        <f>L12+L15+L24+L34+L36+L39+L42</f>
        <v>41126939.140000001</v>
      </c>
      <c r="M45" s="77">
        <f>L11-L45</f>
        <v>0</v>
      </c>
    </row>
    <row r="46" spans="1:30" ht="5.25" customHeight="1"/>
    <row r="47" spans="1:30">
      <c r="L47" s="78"/>
    </row>
  </sheetData>
  <mergeCells count="13">
    <mergeCell ref="K8:K9"/>
    <mergeCell ref="L8:L9"/>
    <mergeCell ref="M8:M9"/>
    <mergeCell ref="A4:L4"/>
    <mergeCell ref="A6:L6"/>
    <mergeCell ref="A8:A9"/>
    <mergeCell ref="B8:C8"/>
    <mergeCell ref="D8:E8"/>
    <mergeCell ref="F8:F9"/>
    <mergeCell ref="G8:G9"/>
    <mergeCell ref="H8:H9"/>
    <mergeCell ref="I8:I9"/>
    <mergeCell ref="J8:J9"/>
  </mergeCells>
  <pageMargins left="0.70866141732283472" right="0.70866141732283472" top="0.74803149606299213" bottom="0.74803149606299213" header="0.31496062992125984" footer="0.31496062992125984"/>
  <pageSetup paperSize="9" scale="54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2022-08-25T08:19:25Z</dcterms:modified>
</cp:coreProperties>
</file>