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R43" i="1"/>
  <c r="S43" s="1"/>
  <c r="P43"/>
  <c r="R42"/>
  <c r="R41"/>
  <c r="S41" s="1"/>
  <c r="P41"/>
  <c r="R40"/>
  <c r="S40" s="1"/>
  <c r="P40"/>
  <c r="S39"/>
  <c r="R39"/>
  <c r="P39"/>
  <c r="F39"/>
  <c r="R38"/>
  <c r="S38" s="1"/>
  <c r="P38"/>
  <c r="R37"/>
  <c r="S37" s="1"/>
  <c r="P37"/>
  <c r="R36"/>
  <c r="F36"/>
  <c r="R35"/>
  <c r="S35" s="1"/>
  <c r="P35"/>
  <c r="R34"/>
  <c r="R33"/>
  <c r="S33" s="1"/>
  <c r="P33"/>
  <c r="S32"/>
  <c r="R32"/>
  <c r="P32"/>
  <c r="R31"/>
  <c r="S31" s="1"/>
  <c r="P31"/>
  <c r="R30"/>
  <c r="S30" s="1"/>
  <c r="P30"/>
  <c r="R29"/>
  <c r="S29" s="1"/>
  <c r="P29"/>
  <c r="R28"/>
  <c r="S28" s="1"/>
  <c r="P28"/>
  <c r="R27"/>
  <c r="S27" s="1"/>
  <c r="P27"/>
  <c r="R26"/>
  <c r="S26" s="1"/>
  <c r="P26"/>
  <c r="R25"/>
  <c r="S25" s="1"/>
  <c r="P25"/>
  <c r="R24"/>
  <c r="F24"/>
  <c r="R23"/>
  <c r="S23" s="1"/>
  <c r="P23"/>
  <c r="R22"/>
  <c r="S22" s="1"/>
  <c r="P22"/>
  <c r="R21"/>
  <c r="S21" s="1"/>
  <c r="P21"/>
  <c r="R20"/>
  <c r="S20" s="1"/>
  <c r="P20"/>
  <c r="R19"/>
  <c r="S19" s="1"/>
  <c r="P19"/>
  <c r="R18"/>
  <c r="S18" s="1"/>
  <c r="P18"/>
  <c r="R17"/>
  <c r="S17" s="1"/>
  <c r="P17"/>
  <c r="R16"/>
  <c r="S16" s="1"/>
  <c r="P16"/>
  <c r="R15"/>
  <c r="F15"/>
  <c r="R14"/>
  <c r="S14" s="1"/>
  <c r="P14"/>
  <c r="R13"/>
  <c r="S13" s="1"/>
  <c r="P13"/>
  <c r="R12"/>
  <c r="F12"/>
  <c r="F11" s="1"/>
  <c r="R11"/>
  <c r="H11"/>
  <c r="S15" l="1"/>
  <c r="S42"/>
  <c r="S12"/>
  <c r="S24"/>
  <c r="S34"/>
  <c r="S36"/>
  <c r="P42"/>
  <c r="P11"/>
  <c r="S11"/>
  <c r="P15"/>
  <c r="P34"/>
  <c r="P36"/>
  <c r="P12"/>
  <c r="P24"/>
</calcChain>
</file>

<file path=xl/sharedStrings.xml><?xml version="1.0" encoding="utf-8"?>
<sst xmlns="http://schemas.openxmlformats.org/spreadsheetml/2006/main" count="301" uniqueCount="115">
  <si>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</si>
  <si>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</si>
  <si>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</si>
  <si>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</si>
  <si>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</si>
  <si>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</si>
  <si>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</si>
  <si>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</si>
  <si>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</si>
  <si>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</si>
  <si>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</si>
  <si>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</si>
  <si>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</si>
  <si>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Наименование</t>
  </si>
  <si>
    <t>Код</t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</si>
  <si>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</si>
  <si>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</si>
  <si>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</si>
  <si>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</si>
  <si>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</si>
  <si>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</si>
  <si>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</si>
  <si>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</si>
  <si>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</si>
  <si>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</si>
  <si>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</si>
  <si>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</si>
  <si>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</si>
  <si>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</si>
  <si>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</si>
  <si>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</si>
  <si>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</si>
  <si>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</si>
  <si>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</si>
  <si>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</si>
  <si>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</si>
  <si>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</si>
  <si>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</si>
  <si>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</si>
  <si>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</si>
  <si>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</si>
  <si>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</si>
  <si>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</si>
  <si>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</si>
  <si>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</si>
  <si>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</si>
  <si>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</si>
  <si>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</si>
  <si>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</si>
  <si>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</si>
  <si>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</si>
  <si>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</si>
  <si>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</si>
  <si>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</si>
  <si>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</si>
  <si>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</si>
  <si>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</si>
  <si>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</si>
  <si>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</si>
  <si>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</si>
  <si>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</si>
  <si>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</si>
  <si>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</si>
  <si>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</si>
  <si>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</si>
  <si>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</si>
  <si>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</si>
  <si>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</si>
  <si>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</si>
  <si>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</si>
  <si>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</si>
  <si>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</si>
  <si>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</si>
  <si>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соответствует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</si>
  <si>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</si>
  <si>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</si>
  <si>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</si>
  <si>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</si>
  <si>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</si>
  <si>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</si>
  <si>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</si>
  <si>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</si>
  <si>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</si>
  <si>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</si>
  <si>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</si>
  <si>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</si>
  <si>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</si>
  <si>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</si>
  <si>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</si>
  <si>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</si>
  <si>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</si>
  <si>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</si>
  <si>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</si>
  <si>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</si>
  <si>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</si>
  <si>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</si>
  <si>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</si>
  <si>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</si>
  <si>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</si>
  <si>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</si>
  <si>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</si>
  <si>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</si>
  <si>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</si>
  <si>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</si>
  <si>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</si>
  <si>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</si>
  <si>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</si>
  <si>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</si>
  <si>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</si>
  <si>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</si>
  <si>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</si>
  <si>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Действует с 01.10.2022</t>
  </si>
  <si>
    <t>к Дополнительному соглашению к Тарифному соглашению на 2022 год</t>
  </si>
  <si>
    <t>Приложение №1</t>
  </si>
  <si>
    <t>от 26.10.2022 № 10/2022</t>
  </si>
</sst>
</file>

<file path=xl/styles.xml><?xml version="1.0" encoding="utf-8"?>
<styleSheet xmlns="http://schemas.openxmlformats.org/spreadsheetml/2006/main">
  <numFmts count="1">
    <numFmt numFmtId="164" formatCode="0.000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4"/>
      <color theme="1"/>
      <name val="Calibri"/>
      <family val="2"/>
      <charset val="204"/>
    </font>
    <font>
      <sz val="12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2" applyFont="1" applyBorder="1"/>
    <xf numFmtId="0" fontId="5" fillId="0" borderId="0" xfId="3" applyFont="1" applyBorder="1"/>
    <xf numFmtId="0" fontId="6" fillId="0" borderId="0" xfId="1" applyFont="1"/>
    <xf numFmtId="49" fontId="6" fillId="0" borderId="0" xfId="1" applyNumberFormat="1" applyFont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4" applyFont="1"/>
    <xf numFmtId="49" fontId="6" fillId="0" borderId="0" xfId="4" applyNumberFormat="1" applyFont="1"/>
    <xf numFmtId="0" fontId="6" fillId="0" borderId="0" xfId="5" applyFont="1"/>
    <xf numFmtId="0" fontId="8" fillId="0" borderId="0" xfId="5" applyFont="1"/>
    <xf numFmtId="0" fontId="8" fillId="0" borderId="0" xfId="4" applyFont="1"/>
    <xf numFmtId="0" fontId="8" fillId="2" borderId="4" xfId="4" applyFont="1" applyFill="1" applyBorder="1" applyAlignment="1">
      <alignment horizontal="center" vertical="center" wrapText="1"/>
    </xf>
    <xf numFmtId="49" fontId="8" fillId="2" borderId="4" xfId="4" applyNumberFormat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49" fontId="10" fillId="0" borderId="4" xfId="4" applyNumberFormat="1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49" fontId="10" fillId="0" borderId="4" xfId="5" applyNumberFormat="1" applyFont="1" applyFill="1" applyBorder="1" applyAlignment="1">
      <alignment horizontal="center" vertical="center" wrapText="1"/>
    </xf>
    <xf numFmtId="0" fontId="10" fillId="0" borderId="0" xfId="5" applyFont="1"/>
    <xf numFmtId="0" fontId="10" fillId="0" borderId="0" xfId="4" applyFont="1"/>
    <xf numFmtId="49" fontId="11" fillId="3" borderId="4" xfId="5" applyNumberFormat="1" applyFont="1" applyFill="1" applyBorder="1" applyAlignment="1">
      <alignment horizontal="center" vertical="center"/>
    </xf>
    <xf numFmtId="0" fontId="11" fillId="3" borderId="4" xfId="5" applyFont="1" applyFill="1" applyBorder="1" applyAlignment="1">
      <alignment vertical="center"/>
    </xf>
    <xf numFmtId="3" fontId="11" fillId="3" borderId="4" xfId="5" applyNumberFormat="1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4" fontId="11" fillId="3" borderId="4" xfId="5" applyNumberFormat="1" applyFont="1" applyFill="1" applyBorder="1" applyAlignment="1">
      <alignment horizontal="center" vertical="center"/>
    </xf>
    <xf numFmtId="164" fontId="13" fillId="3" borderId="4" xfId="5" applyNumberFormat="1" applyFont="1" applyFill="1" applyBorder="1" applyAlignment="1">
      <alignment horizontal="center" vertical="center"/>
    </xf>
    <xf numFmtId="4" fontId="8" fillId="0" borderId="0" xfId="5" applyNumberFormat="1" applyFont="1" applyAlignment="1">
      <alignment vertical="center"/>
    </xf>
    <xf numFmtId="0" fontId="8" fillId="0" borderId="0" xfId="5" applyFont="1" applyAlignment="1">
      <alignment vertical="center"/>
    </xf>
    <xf numFmtId="49" fontId="11" fillId="3" borderId="4" xfId="4" applyNumberFormat="1" applyFont="1" applyFill="1" applyBorder="1" applyAlignment="1">
      <alignment horizontal="center" vertical="center"/>
    </xf>
    <xf numFmtId="0" fontId="11" fillId="3" borderId="4" xfId="4" applyFont="1" applyFill="1" applyBorder="1" applyAlignment="1">
      <alignment vertical="center"/>
    </xf>
    <xf numFmtId="0" fontId="12" fillId="3" borderId="4" xfId="4" applyFont="1" applyFill="1" applyBorder="1" applyAlignment="1">
      <alignment horizontal="center" vertical="center"/>
    </xf>
    <xf numFmtId="3" fontId="11" fillId="3" borderId="4" xfId="4" applyNumberFormat="1" applyFont="1" applyFill="1" applyBorder="1" applyAlignment="1">
      <alignment horizontal="center" vertical="center"/>
    </xf>
    <xf numFmtId="4" fontId="11" fillId="3" borderId="4" xfId="4" applyNumberFormat="1" applyFont="1" applyFill="1" applyBorder="1" applyAlignment="1">
      <alignment horizontal="center" vertical="center"/>
    </xf>
    <xf numFmtId="164" fontId="13" fillId="3" borderId="4" xfId="4" applyNumberFormat="1" applyFont="1" applyFill="1" applyBorder="1" applyAlignment="1">
      <alignment horizontal="center" vertical="center"/>
    </xf>
    <xf numFmtId="0" fontId="8" fillId="0" borderId="0" xfId="4" applyFont="1" applyAlignment="1">
      <alignment vertical="center"/>
    </xf>
    <xf numFmtId="49" fontId="14" fillId="0" borderId="4" xfId="4" applyNumberFormat="1" applyFont="1" applyBorder="1" applyAlignment="1">
      <alignment horizontal="center" vertical="center"/>
    </xf>
    <xf numFmtId="0" fontId="14" fillId="0" borderId="4" xfId="4" applyFont="1" applyBorder="1" applyAlignment="1">
      <alignment vertical="center"/>
    </xf>
    <xf numFmtId="3" fontId="14" fillId="0" borderId="4" xfId="4" applyNumberFormat="1" applyFont="1" applyBorder="1" applyAlignment="1">
      <alignment horizontal="center" vertical="center"/>
    </xf>
    <xf numFmtId="4" fontId="14" fillId="0" borderId="4" xfId="4" applyNumberFormat="1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  <xf numFmtId="0" fontId="16" fillId="0" borderId="4" xfId="5" applyFont="1" applyBorder="1" applyAlignment="1">
      <alignment horizontal="center" vertical="center"/>
    </xf>
    <xf numFmtId="164" fontId="14" fillId="0" borderId="4" xfId="5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49" fontId="17" fillId="3" borderId="4" xfId="4" applyNumberFormat="1" applyFont="1" applyFill="1" applyBorder="1" applyAlignment="1">
      <alignment horizontal="center" vertical="center"/>
    </xf>
    <xf numFmtId="0" fontId="17" fillId="3" borderId="4" xfId="4" applyFont="1" applyFill="1" applyBorder="1" applyAlignment="1">
      <alignment vertical="center"/>
    </xf>
    <xf numFmtId="0" fontId="13" fillId="3" borderId="4" xfId="4" applyFont="1" applyFill="1" applyBorder="1" applyAlignment="1">
      <alignment horizontal="center" vertical="center"/>
    </xf>
    <xf numFmtId="3" fontId="17" fillId="3" borderId="4" xfId="4" applyNumberFormat="1" applyFont="1" applyFill="1" applyBorder="1" applyAlignment="1">
      <alignment horizontal="center" vertical="center"/>
    </xf>
    <xf numFmtId="0" fontId="13" fillId="3" borderId="4" xfId="5" applyFont="1" applyFill="1" applyBorder="1" applyAlignment="1">
      <alignment horizontal="center" vertical="center"/>
    </xf>
    <xf numFmtId="3" fontId="14" fillId="0" borderId="4" xfId="4" applyNumberFormat="1" applyFont="1" applyFill="1" applyBorder="1" applyAlignment="1">
      <alignment horizontal="center" vertical="center"/>
    </xf>
    <xf numFmtId="164" fontId="14" fillId="0" borderId="4" xfId="5" applyNumberFormat="1" applyFont="1" applyFill="1" applyBorder="1" applyAlignment="1">
      <alignment horizontal="center" vertical="center"/>
    </xf>
    <xf numFmtId="4" fontId="14" fillId="0" borderId="4" xfId="5" applyNumberFormat="1" applyFont="1" applyFill="1" applyBorder="1" applyAlignment="1">
      <alignment horizontal="center" vertical="center"/>
    </xf>
    <xf numFmtId="49" fontId="14" fillId="0" borderId="4" xfId="4" applyNumberFormat="1" applyFont="1" applyFill="1" applyBorder="1" applyAlignment="1">
      <alignment horizontal="center" vertical="center"/>
    </xf>
    <xf numFmtId="0" fontId="14" fillId="0" borderId="4" xfId="4" applyFont="1" applyFill="1" applyBorder="1" applyAlignment="1">
      <alignment vertical="center"/>
    </xf>
    <xf numFmtId="4" fontId="14" fillId="0" borderId="4" xfId="4" applyNumberFormat="1" applyFont="1" applyFill="1" applyBorder="1" applyAlignment="1">
      <alignment horizontal="center" vertical="center"/>
    </xf>
    <xf numFmtId="0" fontId="15" fillId="0" borderId="4" xfId="4" applyFont="1" applyFill="1" applyBorder="1" applyAlignment="1">
      <alignment horizontal="center" vertical="center"/>
    </xf>
    <xf numFmtId="0" fontId="18" fillId="0" borderId="4" xfId="5" applyFont="1" applyFill="1" applyBorder="1" applyAlignment="1">
      <alignment horizontal="center" vertical="center"/>
    </xf>
    <xf numFmtId="4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18" fillId="0" borderId="4" xfId="5" applyFont="1" applyBorder="1" applyAlignment="1">
      <alignment horizontal="center" vertical="center"/>
    </xf>
    <xf numFmtId="0" fontId="18" fillId="0" borderId="4" xfId="4" applyFont="1" applyBorder="1" applyAlignment="1">
      <alignment horizontal="center" vertical="center"/>
    </xf>
    <xf numFmtId="49" fontId="8" fillId="0" borderId="0" xfId="4" applyNumberFormat="1" applyFont="1"/>
    <xf numFmtId="0" fontId="8" fillId="0" borderId="6" xfId="4" applyFont="1" applyBorder="1"/>
    <xf numFmtId="3" fontId="8" fillId="0" borderId="6" xfId="4" applyNumberFormat="1" applyFont="1" applyBorder="1"/>
    <xf numFmtId="0" fontId="19" fillId="0" borderId="0" xfId="4" applyFont="1"/>
    <xf numFmtId="4" fontId="8" fillId="0" borderId="0" xfId="4" applyNumberFormat="1" applyFont="1"/>
    <xf numFmtId="0" fontId="20" fillId="0" borderId="0" xfId="0" applyFont="1" applyFill="1" applyAlignment="1">
      <alignment horizontal="right" vertical="top"/>
    </xf>
    <xf numFmtId="164" fontId="14" fillId="2" borderId="4" xfId="5" applyNumberFormat="1" applyFont="1" applyFill="1" applyBorder="1" applyAlignment="1">
      <alignment horizontal="center" vertical="center"/>
    </xf>
    <xf numFmtId="4" fontId="14" fillId="2" borderId="4" xfId="5" applyNumberFormat="1" applyFont="1" applyFill="1" applyBorder="1" applyAlignment="1">
      <alignment horizontal="center" vertical="center"/>
    </xf>
    <xf numFmtId="3" fontId="8" fillId="2" borderId="3" xfId="4" applyNumberFormat="1" applyFont="1" applyFill="1" applyBorder="1" applyAlignment="1">
      <alignment horizontal="center" vertical="center" wrapText="1"/>
    </xf>
    <xf numFmtId="3" fontId="8" fillId="2" borderId="5" xfId="4" applyNumberFormat="1" applyFont="1" applyFill="1" applyBorder="1" applyAlignment="1">
      <alignment horizontal="center" vertical="center" wrapText="1"/>
    </xf>
    <xf numFmtId="3" fontId="8" fillId="2" borderId="3" xfId="5" applyNumberFormat="1" applyFont="1" applyFill="1" applyBorder="1" applyAlignment="1">
      <alignment horizontal="center" vertical="center" wrapText="1"/>
    </xf>
    <xf numFmtId="3" fontId="8" fillId="2" borderId="5" xfId="5" applyNumberFormat="1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0" fontId="3" fillId="0" borderId="0" xfId="6" applyFont="1" applyBorder="1"/>
    <xf numFmtId="49" fontId="3" fillId="0" borderId="0" xfId="6" applyNumberFormat="1" applyFont="1" applyBorder="1" applyAlignment="1">
      <alignment horizontal="center"/>
    </xf>
    <xf numFmtId="0" fontId="6" fillId="0" borderId="0" xfId="0" applyFont="1" applyAlignment="1">
      <alignment horizontal="right"/>
    </xf>
  </cellXfs>
  <cellStyles count="7">
    <cellStyle name="Обычный" xfId="0" builtinId="0"/>
    <cellStyle name="Обычный 13 2 4" xfId="5"/>
    <cellStyle name="Обычный 13 2 6" xfId="4"/>
    <cellStyle name="Обычный 14" xfId="1"/>
    <cellStyle name="Обычный 3 2 3 4 2" xfId="3"/>
    <cellStyle name="Обычный 3 2 3 4 4" xfId="2"/>
    <cellStyle name="Обычный 3 2 3 5 2 3 2 3" xfId="6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Лист2"/>
      <sheetName val="10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 refreshError="1"/>
      <sheetData sheetId="4" refreshError="1"/>
      <sheetData sheetId="5" refreshError="1"/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8"/>
  <sheetViews>
    <sheetView tabSelected="1" workbookViewId="0">
      <selection activeCell="A4" sqref="A4:L4"/>
    </sheetView>
  </sheetViews>
  <sheetFormatPr defaultColWidth="10" defaultRowHeight="14.25"/>
  <cols>
    <col min="1" max="1" width="5.42578125" style="11" customWidth="1"/>
    <col min="2" max="2" width="36.85546875" style="61" customWidth="1"/>
    <col min="3" max="3" width="6.85546875" style="61" customWidth="1"/>
    <col min="4" max="4" width="24.28515625" style="11" customWidth="1"/>
    <col min="5" max="5" width="23.5703125" style="11" customWidth="1"/>
    <col min="6" max="6" width="18.28515625" style="11" customWidth="1"/>
    <col min="7" max="7" width="26.85546875" style="11" customWidth="1"/>
    <col min="8" max="8" width="17.85546875" style="11" customWidth="1"/>
    <col min="9" max="9" width="11.140625" style="11" customWidth="1"/>
    <col min="10" max="10" width="20.7109375" style="11" customWidth="1"/>
    <col min="11" max="11" width="11" style="11" customWidth="1"/>
    <col min="12" max="12" width="16.28515625" style="11" customWidth="1"/>
    <col min="13" max="13" width="19.5703125" style="10" customWidth="1"/>
    <col min="14" max="14" width="0.7109375" style="10" customWidth="1"/>
    <col min="15" max="19" width="10" style="11" hidden="1" customWidth="1"/>
    <col min="20" max="20" width="0" style="11" hidden="1" customWidth="1"/>
    <col min="21" max="16384" width="10" style="11"/>
  </cols>
  <sheetData>
    <row r="1" spans="1:25" customFormat="1" ht="15.75">
      <c r="A1" s="5"/>
      <c r="B1" s="5"/>
      <c r="C1" s="5"/>
      <c r="D1" s="79"/>
      <c r="E1" s="79"/>
      <c r="F1" s="5"/>
      <c r="J1" s="11"/>
      <c r="K1" s="80"/>
      <c r="M1" s="66" t="s">
        <v>113</v>
      </c>
    </row>
    <row r="2" spans="1:25" customFormat="1" ht="15.75">
      <c r="A2" s="5"/>
      <c r="B2" s="5"/>
      <c r="C2" s="5"/>
      <c r="D2" s="79"/>
      <c r="E2" s="79"/>
      <c r="F2" s="5"/>
      <c r="J2" s="11"/>
      <c r="K2" s="80"/>
      <c r="M2" s="83" t="s">
        <v>112</v>
      </c>
    </row>
    <row r="3" spans="1:25" s="81" customFormat="1" ht="15.95" customHeight="1">
      <c r="K3" s="82"/>
      <c r="M3" s="83" t="s">
        <v>114</v>
      </c>
    </row>
    <row r="4" spans="1:25" s="1" customFormat="1" ht="64.5" customHeight="1">
      <c r="A4" s="73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N4" s="2"/>
    </row>
    <row r="5" spans="1:25" s="3" customFormat="1" ht="4.5" customHeight="1">
      <c r="D5" s="4"/>
      <c r="M5" s="5"/>
      <c r="N5" s="5"/>
    </row>
    <row r="6" spans="1:25" s="3" customFormat="1" ht="39.75" customHeight="1">
      <c r="A6" s="74" t="s">
        <v>111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N6" s="6"/>
    </row>
    <row r="7" spans="1:25" s="7" customFormat="1" ht="5.25" customHeight="1">
      <c r="B7" s="8"/>
      <c r="C7" s="8"/>
      <c r="M7" s="9"/>
      <c r="N7" s="9"/>
    </row>
    <row r="8" spans="1:25" ht="38.450000000000003" customHeight="1">
      <c r="A8" s="75" t="s">
        <v>1</v>
      </c>
      <c r="B8" s="77" t="s">
        <v>2</v>
      </c>
      <c r="C8" s="78"/>
      <c r="D8" s="77" t="s">
        <v>3</v>
      </c>
      <c r="E8" s="78"/>
      <c r="F8" s="69" t="s">
        <v>4</v>
      </c>
      <c r="G8" s="69" t="s">
        <v>5</v>
      </c>
      <c r="H8" s="69" t="s">
        <v>6</v>
      </c>
      <c r="I8" s="69" t="s">
        <v>7</v>
      </c>
      <c r="J8" s="69" t="s">
        <v>8</v>
      </c>
      <c r="K8" s="69" t="s">
        <v>9</v>
      </c>
      <c r="L8" s="71" t="s">
        <v>10</v>
      </c>
      <c r="M8" s="71" t="s">
        <v>11</v>
      </c>
      <c r="O8" s="11" t="s">
        <v>12</v>
      </c>
    </row>
    <row r="9" spans="1:25" ht="38.450000000000003" customHeight="1">
      <c r="A9" s="76"/>
      <c r="B9" s="12" t="s">
        <v>13</v>
      </c>
      <c r="C9" s="13" t="s">
        <v>14</v>
      </c>
      <c r="D9" s="14" t="s">
        <v>15</v>
      </c>
      <c r="E9" s="12" t="s">
        <v>16</v>
      </c>
      <c r="F9" s="70"/>
      <c r="G9" s="70"/>
      <c r="H9" s="70"/>
      <c r="I9" s="70"/>
      <c r="J9" s="70"/>
      <c r="K9" s="70"/>
      <c r="L9" s="72"/>
      <c r="M9" s="72"/>
    </row>
    <row r="10" spans="1:25" s="19" customFormat="1" ht="15" customHeight="1">
      <c r="A10" s="15" t="s">
        <v>17</v>
      </c>
      <c r="B10" s="16">
        <v>2</v>
      </c>
      <c r="C10" s="15" t="s">
        <v>18</v>
      </c>
      <c r="D10" s="15" t="s">
        <v>19</v>
      </c>
      <c r="E10" s="16">
        <v>5</v>
      </c>
      <c r="F10" s="15" t="s">
        <v>20</v>
      </c>
      <c r="G10" s="15" t="s">
        <v>21</v>
      </c>
      <c r="H10" s="16">
        <v>8</v>
      </c>
      <c r="I10" s="15" t="s">
        <v>22</v>
      </c>
      <c r="J10" s="15" t="s">
        <v>23</v>
      </c>
      <c r="K10" s="15" t="s">
        <v>24</v>
      </c>
      <c r="L10" s="15" t="s">
        <v>25</v>
      </c>
      <c r="M10" s="17" t="s">
        <v>26</v>
      </c>
      <c r="N10" s="18"/>
      <c r="O10" s="19" t="s">
        <v>26</v>
      </c>
    </row>
    <row r="11" spans="1:25" s="27" customFormat="1" ht="17.45" customHeight="1">
      <c r="A11" s="20"/>
      <c r="B11" s="21" t="s">
        <v>27</v>
      </c>
      <c r="C11" s="20"/>
      <c r="D11" s="21" t="s">
        <v>28</v>
      </c>
      <c r="E11" s="21"/>
      <c r="F11" s="22">
        <f>F12+F15+F24+F34+F36+F39+F42</f>
        <v>11220</v>
      </c>
      <c r="G11" s="23" t="s">
        <v>29</v>
      </c>
      <c r="H11" s="24">
        <f>H12+H15+H24+H34+H36+H39+H42</f>
        <v>56415576.079999991</v>
      </c>
      <c r="I11" s="23" t="s">
        <v>29</v>
      </c>
      <c r="J11" s="23" t="s">
        <v>29</v>
      </c>
      <c r="K11" s="25" t="s">
        <v>29</v>
      </c>
      <c r="L11" s="24">
        <v>41928240.219999999</v>
      </c>
      <c r="M11" s="24">
        <v>40804363.790833332</v>
      </c>
      <c r="N11" s="26"/>
      <c r="O11" s="27">
        <v>40489549.733055554</v>
      </c>
      <c r="P11" s="26">
        <f t="shared" ref="P11:P43" si="0">M11-O11</f>
        <v>314814.05777777731</v>
      </c>
      <c r="R11" s="27">
        <f>('[1]01'!L11+'[1]02'!L11+'[1]03'!L11+'[1]07'!L11*9)/12</f>
        <v>39888548.630000003</v>
      </c>
      <c r="S11" s="26">
        <f t="shared" ref="S11:S43" si="1">M11-R11</f>
        <v>915815.16083332896</v>
      </c>
      <c r="Y11" s="26"/>
    </row>
    <row r="12" spans="1:25" s="34" customFormat="1" ht="18" customHeight="1">
      <c r="A12" s="28" t="s">
        <v>17</v>
      </c>
      <c r="B12" s="29" t="s">
        <v>30</v>
      </c>
      <c r="C12" s="28" t="s">
        <v>31</v>
      </c>
      <c r="D12" s="30" t="s">
        <v>29</v>
      </c>
      <c r="E12" s="29" t="s">
        <v>27</v>
      </c>
      <c r="F12" s="31">
        <f>SUM(F13:F14)</f>
        <v>2586</v>
      </c>
      <c r="G12" s="30" t="s">
        <v>29</v>
      </c>
      <c r="H12" s="32">
        <v>6818512</v>
      </c>
      <c r="I12" s="30" t="s">
        <v>29</v>
      </c>
      <c r="J12" s="30" t="s">
        <v>29</v>
      </c>
      <c r="K12" s="33" t="s">
        <v>29</v>
      </c>
      <c r="L12" s="24">
        <v>4002346.62</v>
      </c>
      <c r="M12" s="24">
        <v>4002346.62</v>
      </c>
      <c r="N12" s="26"/>
      <c r="O12" s="27">
        <v>4002346.6199999996</v>
      </c>
      <c r="P12" s="26">
        <f t="shared" si="0"/>
        <v>0</v>
      </c>
      <c r="R12" s="27">
        <f>('[1]01'!L12+'[1]02'!L12+'[1]03'!L12+'[1]07'!L12*9)/12</f>
        <v>4002346.6199999996</v>
      </c>
      <c r="S12" s="26">
        <f t="shared" si="1"/>
        <v>0</v>
      </c>
      <c r="V12" s="27"/>
      <c r="W12" s="27"/>
      <c r="X12" s="27"/>
      <c r="Y12" s="26"/>
    </row>
    <row r="13" spans="1:25" s="34" customFormat="1" ht="18" customHeight="1">
      <c r="A13" s="35" t="s">
        <v>32</v>
      </c>
      <c r="B13" s="36" t="s">
        <v>30</v>
      </c>
      <c r="C13" s="35" t="s">
        <v>31</v>
      </c>
      <c r="D13" s="36" t="s">
        <v>33</v>
      </c>
      <c r="E13" s="36" t="s">
        <v>34</v>
      </c>
      <c r="F13" s="37">
        <v>1658</v>
      </c>
      <c r="G13" s="36" t="s">
        <v>35</v>
      </c>
      <c r="H13" s="38">
        <v>3606653.6</v>
      </c>
      <c r="I13" s="39" t="s">
        <v>36</v>
      </c>
      <c r="J13" s="40" t="s">
        <v>37</v>
      </c>
      <c r="K13" s="41">
        <v>0.55089999999999995</v>
      </c>
      <c r="L13" s="42">
        <v>1986905.47</v>
      </c>
      <c r="M13" s="42">
        <v>1986905.47</v>
      </c>
      <c r="N13" s="26"/>
      <c r="O13" s="27">
        <v>1986905.47</v>
      </c>
      <c r="P13" s="26">
        <f t="shared" si="0"/>
        <v>0</v>
      </c>
      <c r="R13" s="27">
        <f>('[1]01'!L13+'[1]02'!L13+'[1]03'!L13+'[1]07'!L13*9)/12</f>
        <v>1986905.47</v>
      </c>
      <c r="S13" s="26">
        <f t="shared" si="1"/>
        <v>0</v>
      </c>
      <c r="V13" s="27"/>
      <c r="W13" s="27"/>
      <c r="X13" s="27"/>
      <c r="Y13" s="26"/>
    </row>
    <row r="14" spans="1:25" s="34" customFormat="1" ht="18" customHeight="1">
      <c r="A14" s="35" t="s">
        <v>38</v>
      </c>
      <c r="B14" s="36" t="s">
        <v>30</v>
      </c>
      <c r="C14" s="35" t="s">
        <v>31</v>
      </c>
      <c r="D14" s="36" t="s">
        <v>33</v>
      </c>
      <c r="E14" s="36" t="s">
        <v>39</v>
      </c>
      <c r="F14" s="37">
        <v>928</v>
      </c>
      <c r="G14" s="36" t="s">
        <v>40</v>
      </c>
      <c r="H14" s="38">
        <v>3211858.4</v>
      </c>
      <c r="I14" s="39" t="s">
        <v>36</v>
      </c>
      <c r="J14" s="40" t="s">
        <v>37</v>
      </c>
      <c r="K14" s="41">
        <v>0.62749999999999995</v>
      </c>
      <c r="L14" s="42">
        <v>2015441.15</v>
      </c>
      <c r="M14" s="42">
        <v>2015441.1500000001</v>
      </c>
      <c r="N14" s="26"/>
      <c r="O14" s="27">
        <v>2015441.1499999997</v>
      </c>
      <c r="P14" s="26">
        <f t="shared" si="0"/>
        <v>0</v>
      </c>
      <c r="R14" s="27">
        <f>('[1]01'!L14+'[1]02'!L14+'[1]03'!L14+'[1]07'!L14*9)/12</f>
        <v>2015441.1499999997</v>
      </c>
      <c r="S14" s="26">
        <f t="shared" si="1"/>
        <v>0</v>
      </c>
      <c r="V14" s="27"/>
      <c r="W14" s="27"/>
      <c r="X14" s="27"/>
      <c r="Y14" s="26"/>
    </row>
    <row r="15" spans="1:25" s="34" customFormat="1" ht="18" customHeight="1">
      <c r="A15" s="43" t="s">
        <v>41</v>
      </c>
      <c r="B15" s="44" t="s">
        <v>42</v>
      </c>
      <c r="C15" s="43" t="s">
        <v>43</v>
      </c>
      <c r="D15" s="45" t="s">
        <v>29</v>
      </c>
      <c r="E15" s="44" t="s">
        <v>27</v>
      </c>
      <c r="F15" s="46">
        <f>SUM(F16:F23)</f>
        <v>2243</v>
      </c>
      <c r="G15" s="45" t="s">
        <v>29</v>
      </c>
      <c r="H15" s="32">
        <v>15925798.84</v>
      </c>
      <c r="I15" s="45" t="s">
        <v>29</v>
      </c>
      <c r="J15" s="47" t="s">
        <v>29</v>
      </c>
      <c r="K15" s="25" t="s">
        <v>29</v>
      </c>
      <c r="L15" s="24">
        <v>9325715.959999999</v>
      </c>
      <c r="M15" s="24">
        <v>8905691.1799999997</v>
      </c>
      <c r="N15" s="26"/>
      <c r="O15" s="27">
        <v>8485480.5477777757</v>
      </c>
      <c r="P15" s="26">
        <f t="shared" si="0"/>
        <v>420210.63222222403</v>
      </c>
      <c r="R15" s="27">
        <f>('[1]01'!L15+'[1]02'!L15+'[1]03'!L15+'[1]07'!L15*9)/12</f>
        <v>8466371.6166666653</v>
      </c>
      <c r="S15" s="26">
        <f t="shared" si="1"/>
        <v>439319.5633333344</v>
      </c>
      <c r="V15" s="27"/>
      <c r="W15" s="27"/>
      <c r="X15" s="27"/>
      <c r="Y15" s="26"/>
    </row>
    <row r="16" spans="1:25" s="34" customFormat="1" ht="18" customHeight="1">
      <c r="A16" s="35" t="s">
        <v>44</v>
      </c>
      <c r="B16" s="36" t="s">
        <v>42</v>
      </c>
      <c r="C16" s="35" t="s">
        <v>43</v>
      </c>
      <c r="D16" s="36" t="s">
        <v>45</v>
      </c>
      <c r="E16" s="36" t="s">
        <v>46</v>
      </c>
      <c r="F16" s="48">
        <v>469</v>
      </c>
      <c r="G16" s="36" t="s">
        <v>47</v>
      </c>
      <c r="H16" s="38">
        <v>2027472.8</v>
      </c>
      <c r="I16" s="39" t="s">
        <v>36</v>
      </c>
      <c r="J16" s="40" t="s">
        <v>37</v>
      </c>
      <c r="K16" s="49">
        <v>0.9446</v>
      </c>
      <c r="L16" s="50">
        <v>1915150.81</v>
      </c>
      <c r="M16" s="42">
        <v>1036646.8433333333</v>
      </c>
      <c r="N16" s="26"/>
      <c r="O16" s="27">
        <v>387196.61777777778</v>
      </c>
      <c r="P16" s="26">
        <f t="shared" si="0"/>
        <v>649450.22555555543</v>
      </c>
      <c r="R16" s="27">
        <f>('[1]01'!L16+'[1]02'!L16+'[1]03'!L16+'[1]07'!L16*9)/12</f>
        <v>368087.6866666667</v>
      </c>
      <c r="S16" s="26">
        <f t="shared" si="1"/>
        <v>668559.1566666665</v>
      </c>
      <c r="V16" s="27"/>
      <c r="W16" s="27"/>
      <c r="X16" s="27"/>
      <c r="Y16" s="26"/>
    </row>
    <row r="17" spans="1:25" s="34" customFormat="1" ht="18" customHeight="1">
      <c r="A17" s="35" t="s">
        <v>48</v>
      </c>
      <c r="B17" s="36" t="s">
        <v>42</v>
      </c>
      <c r="C17" s="35" t="s">
        <v>43</v>
      </c>
      <c r="D17" s="36" t="s">
        <v>45</v>
      </c>
      <c r="E17" s="36" t="s">
        <v>49</v>
      </c>
      <c r="F17" s="48">
        <v>388</v>
      </c>
      <c r="G17" s="36" t="s">
        <v>47</v>
      </c>
      <c r="H17" s="38">
        <v>2027472.8</v>
      </c>
      <c r="I17" s="39" t="s">
        <v>36</v>
      </c>
      <c r="J17" s="40" t="s">
        <v>37</v>
      </c>
      <c r="K17" s="41">
        <v>0.125</v>
      </c>
      <c r="L17" s="42">
        <v>253434.1</v>
      </c>
      <c r="M17" s="42">
        <v>253434.1</v>
      </c>
      <c r="N17" s="26"/>
      <c r="O17" s="27">
        <v>253434.1</v>
      </c>
      <c r="P17" s="26">
        <f t="shared" si="0"/>
        <v>0</v>
      </c>
      <c r="R17" s="27">
        <f>('[1]01'!L17+'[1]02'!L17+'[1]03'!L17+'[1]07'!L17*9)/12</f>
        <v>253434.1</v>
      </c>
      <c r="S17" s="26">
        <f t="shared" si="1"/>
        <v>0</v>
      </c>
      <c r="V17" s="27"/>
      <c r="W17" s="27"/>
      <c r="X17" s="27"/>
      <c r="Y17" s="26"/>
    </row>
    <row r="18" spans="1:25" s="34" customFormat="1" ht="18" customHeight="1">
      <c r="A18" s="35" t="s">
        <v>50</v>
      </c>
      <c r="B18" s="36" t="s">
        <v>42</v>
      </c>
      <c r="C18" s="35" t="s">
        <v>43</v>
      </c>
      <c r="D18" s="36" t="s">
        <v>45</v>
      </c>
      <c r="E18" s="36" t="s">
        <v>51</v>
      </c>
      <c r="F18" s="48">
        <v>371</v>
      </c>
      <c r="G18" s="36" t="s">
        <v>47</v>
      </c>
      <c r="H18" s="38">
        <v>2027472.8</v>
      </c>
      <c r="I18" s="39" t="s">
        <v>36</v>
      </c>
      <c r="J18" s="40" t="s">
        <v>37</v>
      </c>
      <c r="K18" s="41">
        <v>0.9446</v>
      </c>
      <c r="L18" s="42">
        <v>1915150.81</v>
      </c>
      <c r="M18" s="42">
        <v>1915150.8100000003</v>
      </c>
      <c r="N18" s="26"/>
      <c r="O18" s="27">
        <v>1915150.8099999998</v>
      </c>
      <c r="P18" s="26">
        <f t="shared" si="0"/>
        <v>0</v>
      </c>
      <c r="R18" s="27">
        <f>('[1]01'!L18+'[1]02'!L18+'[1]03'!L18+'[1]07'!L18*9)/12</f>
        <v>1915150.8099999998</v>
      </c>
      <c r="S18" s="26">
        <f t="shared" si="1"/>
        <v>0</v>
      </c>
      <c r="V18" s="27"/>
      <c r="W18" s="27"/>
      <c r="X18" s="27"/>
      <c r="Y18" s="26"/>
    </row>
    <row r="19" spans="1:25" s="34" customFormat="1" ht="18" customHeight="1">
      <c r="A19" s="35" t="s">
        <v>52</v>
      </c>
      <c r="B19" s="36" t="s">
        <v>42</v>
      </c>
      <c r="C19" s="35" t="s">
        <v>43</v>
      </c>
      <c r="D19" s="36" t="s">
        <v>45</v>
      </c>
      <c r="E19" s="36" t="s">
        <v>53</v>
      </c>
      <c r="F19" s="48">
        <v>354</v>
      </c>
      <c r="G19" s="36" t="s">
        <v>47</v>
      </c>
      <c r="H19" s="38">
        <v>2027472.8</v>
      </c>
      <c r="I19" s="39" t="s">
        <v>36</v>
      </c>
      <c r="J19" s="40" t="s">
        <v>37</v>
      </c>
      <c r="K19" s="41">
        <v>0.9446</v>
      </c>
      <c r="L19" s="42">
        <v>1915150.81</v>
      </c>
      <c r="M19" s="42">
        <v>1915150.8100000003</v>
      </c>
      <c r="N19" s="26"/>
      <c r="O19" s="27">
        <v>1915150.8099999998</v>
      </c>
      <c r="P19" s="26">
        <f t="shared" si="0"/>
        <v>0</v>
      </c>
      <c r="R19" s="27">
        <f>('[1]01'!L19+'[1]02'!L19+'[1]03'!L19+'[1]07'!L19*9)/12</f>
        <v>1915150.8099999998</v>
      </c>
      <c r="S19" s="26">
        <f t="shared" si="1"/>
        <v>0</v>
      </c>
      <c r="V19" s="27"/>
      <c r="W19" s="27"/>
      <c r="X19" s="27"/>
      <c r="Y19" s="26"/>
    </row>
    <row r="20" spans="1:25" s="34" customFormat="1" ht="18" customHeight="1">
      <c r="A20" s="35" t="s">
        <v>54</v>
      </c>
      <c r="B20" s="36" t="s">
        <v>42</v>
      </c>
      <c r="C20" s="35" t="s">
        <v>43</v>
      </c>
      <c r="D20" s="36" t="s">
        <v>55</v>
      </c>
      <c r="E20" s="36" t="s">
        <v>56</v>
      </c>
      <c r="F20" s="48">
        <v>321</v>
      </c>
      <c r="G20" s="36" t="s">
        <v>47</v>
      </c>
      <c r="H20" s="38">
        <v>2027472.8</v>
      </c>
      <c r="I20" s="39" t="s">
        <v>36</v>
      </c>
      <c r="J20" s="40" t="s">
        <v>37</v>
      </c>
      <c r="K20" s="41">
        <v>0.80359999999999998</v>
      </c>
      <c r="L20" s="42">
        <v>1629277.14</v>
      </c>
      <c r="M20" s="42">
        <v>1629277.14</v>
      </c>
      <c r="N20" s="26"/>
      <c r="O20" s="27">
        <v>1629277.14</v>
      </c>
      <c r="P20" s="26">
        <f t="shared" si="0"/>
        <v>0</v>
      </c>
      <c r="R20" s="27">
        <f>('[1]01'!L20+'[1]02'!L20+'[1]03'!L20+'[1]07'!L20*9)/12</f>
        <v>1629277.14</v>
      </c>
      <c r="S20" s="26">
        <f t="shared" si="1"/>
        <v>0</v>
      </c>
      <c r="V20" s="27"/>
      <c r="W20" s="27"/>
      <c r="X20" s="27"/>
      <c r="Y20" s="26"/>
    </row>
    <row r="21" spans="1:25" s="34" customFormat="1" ht="18" customHeight="1">
      <c r="A21" s="35" t="s">
        <v>57</v>
      </c>
      <c r="B21" s="36" t="s">
        <v>42</v>
      </c>
      <c r="C21" s="35" t="s">
        <v>43</v>
      </c>
      <c r="D21" s="36" t="s">
        <v>55</v>
      </c>
      <c r="E21" s="36" t="s">
        <v>58</v>
      </c>
      <c r="F21" s="48">
        <v>148</v>
      </c>
      <c r="G21" s="36" t="s">
        <v>47</v>
      </c>
      <c r="H21" s="38">
        <v>2027472.8</v>
      </c>
      <c r="I21" s="39" t="s">
        <v>36</v>
      </c>
      <c r="J21" s="40" t="s">
        <v>37</v>
      </c>
      <c r="K21" s="41">
        <v>0.125</v>
      </c>
      <c r="L21" s="42">
        <v>253434.1</v>
      </c>
      <c r="M21" s="42">
        <v>253434.1</v>
      </c>
      <c r="N21" s="26"/>
      <c r="O21" s="27">
        <v>253434.1</v>
      </c>
      <c r="P21" s="26">
        <f t="shared" si="0"/>
        <v>0</v>
      </c>
      <c r="R21" s="27">
        <f>('[1]01'!L21+'[1]02'!L21+'[1]03'!L21+'[1]07'!L21*9)/12</f>
        <v>253434.1</v>
      </c>
      <c r="S21" s="26">
        <f t="shared" si="1"/>
        <v>0</v>
      </c>
      <c r="V21" s="27"/>
      <c r="W21" s="27"/>
      <c r="X21" s="27"/>
      <c r="Y21" s="26"/>
    </row>
    <row r="22" spans="1:25" s="34" customFormat="1" ht="18" customHeight="1">
      <c r="A22" s="35" t="s">
        <v>59</v>
      </c>
      <c r="B22" s="36" t="s">
        <v>42</v>
      </c>
      <c r="C22" s="35" t="s">
        <v>43</v>
      </c>
      <c r="D22" s="36" t="s">
        <v>45</v>
      </c>
      <c r="E22" s="36" t="s">
        <v>60</v>
      </c>
      <c r="F22" s="48">
        <v>110</v>
      </c>
      <c r="G22" s="36" t="s">
        <v>47</v>
      </c>
      <c r="H22" s="38">
        <v>2027472.8</v>
      </c>
      <c r="I22" s="39" t="s">
        <v>36</v>
      </c>
      <c r="J22" s="40" t="s">
        <v>37</v>
      </c>
      <c r="K22" s="41">
        <v>0.60540000000000005</v>
      </c>
      <c r="L22" s="42">
        <v>1227432.03</v>
      </c>
      <c r="M22" s="42">
        <v>1685911.2166666668</v>
      </c>
      <c r="N22" s="26"/>
      <c r="O22" s="27">
        <v>1915150.8099999998</v>
      </c>
      <c r="P22" s="26">
        <f t="shared" si="0"/>
        <v>-229239.59333333303</v>
      </c>
      <c r="R22" s="27">
        <f>('[1]01'!L22+'[1]02'!L22+'[1]03'!L22+'[1]07'!L22*9)/12</f>
        <v>1915150.8099999998</v>
      </c>
      <c r="S22" s="26">
        <f t="shared" si="1"/>
        <v>-229239.59333333303</v>
      </c>
      <c r="V22" s="27"/>
      <c r="W22" s="27"/>
      <c r="X22" s="27"/>
      <c r="Y22" s="26"/>
    </row>
    <row r="23" spans="1:25" s="34" customFormat="1" ht="18" customHeight="1">
      <c r="A23" s="35" t="s">
        <v>61</v>
      </c>
      <c r="B23" s="36" t="s">
        <v>42</v>
      </c>
      <c r="C23" s="35" t="s">
        <v>43</v>
      </c>
      <c r="D23" s="36" t="s">
        <v>55</v>
      </c>
      <c r="E23" s="36" t="s">
        <v>62</v>
      </c>
      <c r="F23" s="48">
        <v>82</v>
      </c>
      <c r="G23" s="36" t="s">
        <v>63</v>
      </c>
      <c r="H23" s="38">
        <v>1733489.24</v>
      </c>
      <c r="I23" s="39" t="s">
        <v>36</v>
      </c>
      <c r="J23" s="40" t="s">
        <v>37</v>
      </c>
      <c r="K23" s="41">
        <v>0.125</v>
      </c>
      <c r="L23" s="42">
        <v>216686.16</v>
      </c>
      <c r="M23" s="42">
        <v>216686.16</v>
      </c>
      <c r="N23" s="26"/>
      <c r="O23" s="27">
        <v>216686.16</v>
      </c>
      <c r="P23" s="26">
        <f t="shared" si="0"/>
        <v>0</v>
      </c>
      <c r="R23" s="27">
        <f>('[1]01'!L23+'[1]02'!L23+'[1]03'!L23+'[1]07'!L23*9)/12</f>
        <v>216686.16</v>
      </c>
      <c r="S23" s="26">
        <f t="shared" si="1"/>
        <v>0</v>
      </c>
      <c r="V23" s="27"/>
      <c r="W23" s="27"/>
      <c r="X23" s="27"/>
      <c r="Y23" s="26"/>
    </row>
    <row r="24" spans="1:25" s="34" customFormat="1" ht="18" customHeight="1">
      <c r="A24" s="43" t="s">
        <v>18</v>
      </c>
      <c r="B24" s="44" t="s">
        <v>64</v>
      </c>
      <c r="C24" s="43" t="s">
        <v>65</v>
      </c>
      <c r="D24" s="45" t="s">
        <v>29</v>
      </c>
      <c r="E24" s="44" t="s">
        <v>27</v>
      </c>
      <c r="F24" s="46">
        <f>SUM(F25:F33)</f>
        <v>4086</v>
      </c>
      <c r="G24" s="45" t="s">
        <v>29</v>
      </c>
      <c r="H24" s="32">
        <v>20616026.399999999</v>
      </c>
      <c r="I24" s="45" t="s">
        <v>29</v>
      </c>
      <c r="J24" s="47" t="s">
        <v>29</v>
      </c>
      <c r="K24" s="25" t="s">
        <v>29</v>
      </c>
      <c r="L24" s="24">
        <v>18296836.510000002</v>
      </c>
      <c r="M24" s="24">
        <v>17202696.352500003</v>
      </c>
      <c r="N24" s="26"/>
      <c r="O24" s="27">
        <v>17169532.059027776</v>
      </c>
      <c r="P24" s="26">
        <f t="shared" si="0"/>
        <v>33164.293472226709</v>
      </c>
      <c r="R24" s="27">
        <f>('[1]01'!L24+'[1]02'!L24+'[1]03'!L24+'[1]07'!L24*9)/12</f>
        <v>16048619.348333335</v>
      </c>
      <c r="S24" s="26">
        <f t="shared" si="1"/>
        <v>1154077.0041666683</v>
      </c>
      <c r="V24" s="27"/>
      <c r="W24" s="27"/>
      <c r="X24" s="27"/>
      <c r="Y24" s="26"/>
    </row>
    <row r="25" spans="1:25" s="34" customFormat="1" ht="18" customHeight="1">
      <c r="A25" s="35" t="s">
        <v>66</v>
      </c>
      <c r="B25" s="36" t="s">
        <v>64</v>
      </c>
      <c r="C25" s="35" t="s">
        <v>65</v>
      </c>
      <c r="D25" s="36" t="s">
        <v>67</v>
      </c>
      <c r="E25" s="36" t="s">
        <v>68</v>
      </c>
      <c r="F25" s="37">
        <v>1173</v>
      </c>
      <c r="G25" s="36" t="s">
        <v>40</v>
      </c>
      <c r="H25" s="38">
        <v>3211858.4</v>
      </c>
      <c r="I25" s="39" t="s">
        <v>36</v>
      </c>
      <c r="J25" s="40" t="s">
        <v>37</v>
      </c>
      <c r="K25" s="41">
        <v>0.62749999999999995</v>
      </c>
      <c r="L25" s="42">
        <v>2015441.15</v>
      </c>
      <c r="M25" s="42">
        <v>2015441.1500000001</v>
      </c>
      <c r="N25" s="26"/>
      <c r="O25" s="27">
        <v>2015441.1499999997</v>
      </c>
      <c r="P25" s="26">
        <f t="shared" si="0"/>
        <v>0</v>
      </c>
      <c r="R25" s="27">
        <f>('[1]01'!L25+'[1]02'!L25+'[1]03'!L25+'[1]07'!L25*9)/12</f>
        <v>2015441.1499999997</v>
      </c>
      <c r="S25" s="26">
        <f t="shared" si="1"/>
        <v>0</v>
      </c>
      <c r="V25" s="27"/>
      <c r="W25" s="27"/>
      <c r="X25" s="27"/>
      <c r="Y25" s="26"/>
    </row>
    <row r="26" spans="1:25" s="34" customFormat="1" ht="18" customHeight="1">
      <c r="A26" s="35" t="s">
        <v>69</v>
      </c>
      <c r="B26" s="36" t="s">
        <v>64</v>
      </c>
      <c r="C26" s="35" t="s">
        <v>65</v>
      </c>
      <c r="D26" s="36" t="s">
        <v>67</v>
      </c>
      <c r="E26" s="36" t="s">
        <v>70</v>
      </c>
      <c r="F26" s="37">
        <v>903</v>
      </c>
      <c r="G26" s="36" t="s">
        <v>40</v>
      </c>
      <c r="H26" s="38">
        <v>3211858.4</v>
      </c>
      <c r="I26" s="39" t="s">
        <v>36</v>
      </c>
      <c r="J26" s="40" t="s">
        <v>37</v>
      </c>
      <c r="K26" s="49">
        <v>0.68540000000000001</v>
      </c>
      <c r="L26" s="50">
        <v>2201407.75</v>
      </c>
      <c r="M26" s="42">
        <v>1898877.4541666664</v>
      </c>
      <c r="N26" s="26"/>
      <c r="O26" s="27">
        <v>1660544.1791666665</v>
      </c>
      <c r="P26" s="26">
        <f t="shared" si="0"/>
        <v>238333.27499999991</v>
      </c>
      <c r="R26" s="27">
        <f>('[1]01'!L26+'[1]02'!L26+'[1]03'!L26+'[1]07'!L26*9)/12</f>
        <v>1898770.3875</v>
      </c>
      <c r="S26" s="26">
        <f t="shared" si="1"/>
        <v>107.06666666641831</v>
      </c>
      <c r="V26" s="27"/>
      <c r="W26" s="27"/>
      <c r="X26" s="27"/>
      <c r="Y26" s="26"/>
    </row>
    <row r="27" spans="1:25" s="58" customFormat="1" ht="18" customHeight="1">
      <c r="A27" s="51" t="s">
        <v>71</v>
      </c>
      <c r="B27" s="52" t="s">
        <v>64</v>
      </c>
      <c r="C27" s="51" t="s">
        <v>65</v>
      </c>
      <c r="D27" s="52" t="s">
        <v>67</v>
      </c>
      <c r="E27" s="52" t="s">
        <v>72</v>
      </c>
      <c r="F27" s="48">
        <v>448</v>
      </c>
      <c r="G27" s="52" t="s">
        <v>47</v>
      </c>
      <c r="H27" s="53">
        <v>2027472.8</v>
      </c>
      <c r="I27" s="54" t="s">
        <v>36</v>
      </c>
      <c r="J27" s="55" t="s">
        <v>73</v>
      </c>
      <c r="K27" s="49">
        <v>1</v>
      </c>
      <c r="L27" s="50">
        <v>2027472.8</v>
      </c>
      <c r="M27" s="42">
        <v>1879636.2416666669</v>
      </c>
      <c r="N27" s="56"/>
      <c r="O27" s="57">
        <v>1904275.6680555556</v>
      </c>
      <c r="P27" s="56">
        <f t="shared" si="0"/>
        <v>-24639.42638888862</v>
      </c>
      <c r="R27" s="57">
        <f>('[1]01'!L27+'[1]02'!L27+'[1]03'!L27+'[1]07'!L27*9)/12</f>
        <v>1879636.2416666665</v>
      </c>
      <c r="S27" s="56">
        <f t="shared" si="1"/>
        <v>0</v>
      </c>
      <c r="V27" s="27"/>
      <c r="W27" s="27"/>
      <c r="X27" s="27"/>
      <c r="Y27" s="26"/>
    </row>
    <row r="28" spans="1:25" s="34" customFormat="1" ht="18" customHeight="1">
      <c r="A28" s="35" t="s">
        <v>74</v>
      </c>
      <c r="B28" s="36" t="s">
        <v>64</v>
      </c>
      <c r="C28" s="35" t="s">
        <v>65</v>
      </c>
      <c r="D28" s="36" t="s">
        <v>67</v>
      </c>
      <c r="E28" s="36" t="s">
        <v>75</v>
      </c>
      <c r="F28" s="37">
        <v>389</v>
      </c>
      <c r="G28" s="36" t="s">
        <v>47</v>
      </c>
      <c r="H28" s="38">
        <v>2027472.8</v>
      </c>
      <c r="I28" s="39" t="s">
        <v>36</v>
      </c>
      <c r="J28" s="55" t="s">
        <v>73</v>
      </c>
      <c r="K28" s="49">
        <v>1</v>
      </c>
      <c r="L28" s="50">
        <v>2027472.8</v>
      </c>
      <c r="M28" s="42">
        <v>1731799.6833333336</v>
      </c>
      <c r="N28" s="26"/>
      <c r="O28" s="27">
        <v>2027472.8</v>
      </c>
      <c r="P28" s="26">
        <f t="shared" si="0"/>
        <v>-295673.11666666646</v>
      </c>
      <c r="R28" s="27">
        <f>('[1]01'!L28+'[1]02'!L28+'[1]03'!L28+'[1]07'!L28*9)/12</f>
        <v>696943.77500000002</v>
      </c>
      <c r="S28" s="26">
        <f t="shared" si="1"/>
        <v>1034855.9083333336</v>
      </c>
      <c r="V28" s="27"/>
      <c r="W28" s="27"/>
      <c r="X28" s="27"/>
      <c r="Y28" s="26"/>
    </row>
    <row r="29" spans="1:25" s="34" customFormat="1" ht="18" customHeight="1">
      <c r="A29" s="35" t="s">
        <v>76</v>
      </c>
      <c r="B29" s="36" t="s">
        <v>64</v>
      </c>
      <c r="C29" s="35" t="s">
        <v>65</v>
      </c>
      <c r="D29" s="36" t="s">
        <v>67</v>
      </c>
      <c r="E29" s="36" t="s">
        <v>77</v>
      </c>
      <c r="F29" s="37">
        <v>358</v>
      </c>
      <c r="G29" s="36" t="s">
        <v>47</v>
      </c>
      <c r="H29" s="38">
        <v>2027472.8</v>
      </c>
      <c r="I29" s="39" t="s">
        <v>36</v>
      </c>
      <c r="J29" s="40" t="s">
        <v>37</v>
      </c>
      <c r="K29" s="67">
        <v>0.9446</v>
      </c>
      <c r="L29" s="68">
        <v>1915150.81</v>
      </c>
      <c r="M29" s="68">
        <v>1772213.9750000003</v>
      </c>
      <c r="N29" s="26"/>
      <c r="O29" s="27">
        <v>1657070.4134722222</v>
      </c>
      <c r="P29" s="26">
        <f t="shared" si="0"/>
        <v>115143.56152777816</v>
      </c>
      <c r="R29" s="27">
        <f>('[1]01'!L29+'[1]02'!L29+'[1]03'!L29+'[1]07'!L29*9)/12</f>
        <v>1653099.9458333335</v>
      </c>
      <c r="S29" s="26">
        <f t="shared" si="1"/>
        <v>119114.02916666679</v>
      </c>
      <c r="V29" s="27"/>
      <c r="W29" s="27"/>
      <c r="X29" s="27"/>
      <c r="Y29" s="26"/>
    </row>
    <row r="30" spans="1:25" s="34" customFormat="1" ht="18" customHeight="1">
      <c r="A30" s="35" t="s">
        <v>78</v>
      </c>
      <c r="B30" s="36" t="s">
        <v>64</v>
      </c>
      <c r="C30" s="35" t="s">
        <v>65</v>
      </c>
      <c r="D30" s="36" t="s">
        <v>67</v>
      </c>
      <c r="E30" s="36" t="s">
        <v>79</v>
      </c>
      <c r="F30" s="37">
        <v>332</v>
      </c>
      <c r="G30" s="36" t="s">
        <v>47</v>
      </c>
      <c r="H30" s="38">
        <v>2027472.8</v>
      </c>
      <c r="I30" s="39" t="s">
        <v>36</v>
      </c>
      <c r="J30" s="59" t="s">
        <v>73</v>
      </c>
      <c r="K30" s="41">
        <v>1</v>
      </c>
      <c r="L30" s="42">
        <v>2027472.8</v>
      </c>
      <c r="M30" s="42">
        <v>1879636.2416666669</v>
      </c>
      <c r="N30" s="26"/>
      <c r="O30" s="27">
        <v>1879636.2416666665</v>
      </c>
      <c r="P30" s="26">
        <f t="shared" si="0"/>
        <v>0</v>
      </c>
      <c r="R30" s="27">
        <f>('[1]01'!L30+'[1]02'!L30+'[1]03'!L30+'[1]07'!L30*9)/12</f>
        <v>1879636.2416666665</v>
      </c>
      <c r="S30" s="26">
        <f t="shared" si="1"/>
        <v>0</v>
      </c>
      <c r="V30" s="27"/>
      <c r="W30" s="27"/>
      <c r="X30" s="27"/>
      <c r="Y30" s="26"/>
    </row>
    <row r="31" spans="1:25" s="34" customFormat="1" ht="18" customHeight="1">
      <c r="A31" s="35" t="s">
        <v>80</v>
      </c>
      <c r="B31" s="36" t="s">
        <v>64</v>
      </c>
      <c r="C31" s="35" t="s">
        <v>65</v>
      </c>
      <c r="D31" s="36" t="s">
        <v>67</v>
      </c>
      <c r="E31" s="36" t="s">
        <v>81</v>
      </c>
      <c r="F31" s="37">
        <v>192</v>
      </c>
      <c r="G31" s="36" t="s">
        <v>47</v>
      </c>
      <c r="H31" s="38">
        <v>2027472.8</v>
      </c>
      <c r="I31" s="39" t="s">
        <v>36</v>
      </c>
      <c r="J31" s="59" t="s">
        <v>73</v>
      </c>
      <c r="K31" s="41">
        <v>1</v>
      </c>
      <c r="L31" s="42">
        <v>2027472.8</v>
      </c>
      <c r="M31" s="42">
        <v>2027472.8</v>
      </c>
      <c r="N31" s="26"/>
      <c r="O31" s="27">
        <v>2027472.8</v>
      </c>
      <c r="P31" s="26">
        <f t="shared" si="0"/>
        <v>0</v>
      </c>
      <c r="R31" s="27">
        <f>('[1]01'!L31+'[1]02'!L31+'[1]03'!L31+'[1]07'!L31*9)/12</f>
        <v>2027472.8</v>
      </c>
      <c r="S31" s="26">
        <f t="shared" si="1"/>
        <v>0</v>
      </c>
      <c r="V31" s="27"/>
      <c r="W31" s="27"/>
      <c r="X31" s="27"/>
      <c r="Y31" s="26"/>
    </row>
    <row r="32" spans="1:25" s="34" customFormat="1" ht="18" customHeight="1">
      <c r="A32" s="35" t="s">
        <v>82</v>
      </c>
      <c r="B32" s="36" t="s">
        <v>64</v>
      </c>
      <c r="C32" s="35" t="s">
        <v>65</v>
      </c>
      <c r="D32" s="36" t="s">
        <v>67</v>
      </c>
      <c r="E32" s="36" t="s">
        <v>83</v>
      </c>
      <c r="F32" s="37">
        <v>181</v>
      </c>
      <c r="G32" s="36" t="s">
        <v>47</v>
      </c>
      <c r="H32" s="38">
        <v>2027472.8</v>
      </c>
      <c r="I32" s="39" t="s">
        <v>36</v>
      </c>
      <c r="J32" s="59" t="s">
        <v>73</v>
      </c>
      <c r="K32" s="41">
        <v>1</v>
      </c>
      <c r="L32" s="42">
        <v>2027472.8</v>
      </c>
      <c r="M32" s="42">
        <v>1970146.0066666671</v>
      </c>
      <c r="N32" s="26"/>
      <c r="O32" s="27">
        <v>1970146.0066666666</v>
      </c>
      <c r="P32" s="26">
        <f t="shared" si="0"/>
        <v>0</v>
      </c>
      <c r="R32" s="27">
        <f>('[1]01'!L32+'[1]02'!L32+'[1]03'!L32+'[1]07'!L32*9)/12</f>
        <v>1970146.0066666666</v>
      </c>
      <c r="S32" s="26">
        <f t="shared" si="1"/>
        <v>0</v>
      </c>
      <c r="V32" s="27"/>
      <c r="W32" s="27"/>
      <c r="X32" s="27"/>
      <c r="Y32" s="26"/>
    </row>
    <row r="33" spans="1:25" s="34" customFormat="1" ht="18" customHeight="1">
      <c r="A33" s="35" t="s">
        <v>84</v>
      </c>
      <c r="B33" s="36" t="s">
        <v>64</v>
      </c>
      <c r="C33" s="35" t="s">
        <v>65</v>
      </c>
      <c r="D33" s="36" t="s">
        <v>67</v>
      </c>
      <c r="E33" s="36" t="s">
        <v>85</v>
      </c>
      <c r="F33" s="37">
        <v>110</v>
      </c>
      <c r="G33" s="36" t="s">
        <v>47</v>
      </c>
      <c r="H33" s="38">
        <v>2027472.8</v>
      </c>
      <c r="I33" s="39" t="s">
        <v>36</v>
      </c>
      <c r="J33" s="59" t="s">
        <v>73</v>
      </c>
      <c r="K33" s="41">
        <v>1</v>
      </c>
      <c r="L33" s="42">
        <v>2027472.8</v>
      </c>
      <c r="M33" s="42">
        <v>2027472.8</v>
      </c>
      <c r="N33" s="26"/>
      <c r="O33" s="27">
        <v>2027472.8</v>
      </c>
      <c r="P33" s="26">
        <f t="shared" si="0"/>
        <v>0</v>
      </c>
      <c r="R33" s="27">
        <f>('[1]01'!L33+'[1]02'!L33+'[1]03'!L33+'[1]07'!L33*9)/12</f>
        <v>2027472.8</v>
      </c>
      <c r="S33" s="26">
        <f t="shared" si="1"/>
        <v>0</v>
      </c>
      <c r="V33" s="27"/>
      <c r="W33" s="27"/>
      <c r="X33" s="27"/>
      <c r="Y33" s="26"/>
    </row>
    <row r="34" spans="1:25" s="34" customFormat="1" ht="18" customHeight="1">
      <c r="A34" s="43" t="s">
        <v>19</v>
      </c>
      <c r="B34" s="44" t="s">
        <v>86</v>
      </c>
      <c r="C34" s="43" t="s">
        <v>87</v>
      </c>
      <c r="D34" s="45" t="s">
        <v>29</v>
      </c>
      <c r="E34" s="44" t="s">
        <v>27</v>
      </c>
      <c r="F34" s="46">
        <v>239</v>
      </c>
      <c r="G34" s="45" t="s">
        <v>29</v>
      </c>
      <c r="H34" s="32">
        <v>2027472.8</v>
      </c>
      <c r="I34" s="45" t="s">
        <v>29</v>
      </c>
      <c r="J34" s="47" t="s">
        <v>29</v>
      </c>
      <c r="K34" s="25" t="s">
        <v>29</v>
      </c>
      <c r="L34" s="24">
        <v>1915150.81</v>
      </c>
      <c r="M34" s="24">
        <v>1915150.8100000003</v>
      </c>
      <c r="N34" s="26"/>
      <c r="O34" s="27">
        <v>1915150.8099999998</v>
      </c>
      <c r="P34" s="26">
        <f t="shared" si="0"/>
        <v>0</v>
      </c>
      <c r="R34" s="27">
        <f>('[1]01'!L34+'[1]02'!L34+'[1]03'!L34+'[1]07'!L34*9)/12</f>
        <v>1915150.8099999998</v>
      </c>
      <c r="S34" s="26">
        <f t="shared" si="1"/>
        <v>0</v>
      </c>
      <c r="V34" s="27"/>
      <c r="W34" s="27"/>
      <c r="X34" s="27"/>
      <c r="Y34" s="26"/>
    </row>
    <row r="35" spans="1:25" s="34" customFormat="1" ht="18" customHeight="1">
      <c r="A35" s="35" t="s">
        <v>88</v>
      </c>
      <c r="B35" s="36" t="s">
        <v>86</v>
      </c>
      <c r="C35" s="35" t="s">
        <v>87</v>
      </c>
      <c r="D35" s="36" t="s">
        <v>89</v>
      </c>
      <c r="E35" s="36" t="s">
        <v>90</v>
      </c>
      <c r="F35" s="37">
        <v>239</v>
      </c>
      <c r="G35" s="36" t="s">
        <v>47</v>
      </c>
      <c r="H35" s="38">
        <v>2027472.8</v>
      </c>
      <c r="I35" s="39" t="s">
        <v>36</v>
      </c>
      <c r="J35" s="40" t="s">
        <v>37</v>
      </c>
      <c r="K35" s="41">
        <v>0.9446</v>
      </c>
      <c r="L35" s="42">
        <v>1915150.81</v>
      </c>
      <c r="M35" s="42">
        <v>1915150.8100000003</v>
      </c>
      <c r="N35" s="26"/>
      <c r="O35" s="27">
        <v>1915150.8099999998</v>
      </c>
      <c r="P35" s="26">
        <f t="shared" si="0"/>
        <v>0</v>
      </c>
      <c r="R35" s="27">
        <f>('[1]01'!L35+'[1]02'!L35+'[1]03'!L35+'[1]07'!L35*9)/12</f>
        <v>1915150.8099999998</v>
      </c>
      <c r="S35" s="26">
        <f t="shared" si="1"/>
        <v>0</v>
      </c>
      <c r="V35" s="27"/>
      <c r="W35" s="27"/>
      <c r="X35" s="27"/>
      <c r="Y35" s="26"/>
    </row>
    <row r="36" spans="1:25" s="34" customFormat="1" ht="18" customHeight="1">
      <c r="A36" s="43" t="s">
        <v>91</v>
      </c>
      <c r="B36" s="44" t="s">
        <v>92</v>
      </c>
      <c r="C36" s="43" t="s">
        <v>93</v>
      </c>
      <c r="D36" s="45" t="s">
        <v>29</v>
      </c>
      <c r="E36" s="44" t="s">
        <v>27</v>
      </c>
      <c r="F36" s="46">
        <f>SUM(F37:F38)</f>
        <v>440</v>
      </c>
      <c r="G36" s="45" t="s">
        <v>29</v>
      </c>
      <c r="H36" s="32">
        <v>4054945.6</v>
      </c>
      <c r="I36" s="45" t="s">
        <v>29</v>
      </c>
      <c r="J36" s="47" t="s">
        <v>29</v>
      </c>
      <c r="K36" s="25" t="s">
        <v>29</v>
      </c>
      <c r="L36" s="24">
        <v>4054945.6</v>
      </c>
      <c r="M36" s="24">
        <v>3710984.8400000003</v>
      </c>
      <c r="N36" s="26"/>
      <c r="O36" s="27">
        <v>3367024.08</v>
      </c>
      <c r="P36" s="26">
        <f t="shared" si="0"/>
        <v>343960.76000000024</v>
      </c>
      <c r="R36" s="27">
        <f>('[1]01'!L36+'[1]02'!L36+'[1]03'!L36+'[1]07'!L36*9)/12</f>
        <v>3882965.22</v>
      </c>
      <c r="S36" s="26">
        <f t="shared" si="1"/>
        <v>-171980.37999999989</v>
      </c>
      <c r="V36" s="27"/>
      <c r="W36" s="27"/>
      <c r="X36" s="27"/>
      <c r="Y36" s="26"/>
    </row>
    <row r="37" spans="1:25" s="34" customFormat="1" ht="18" customHeight="1">
      <c r="A37" s="35" t="s">
        <v>94</v>
      </c>
      <c r="B37" s="36" t="s">
        <v>92</v>
      </c>
      <c r="C37" s="35" t="s">
        <v>93</v>
      </c>
      <c r="D37" s="36" t="s">
        <v>95</v>
      </c>
      <c r="E37" s="36" t="s">
        <v>96</v>
      </c>
      <c r="F37" s="37">
        <v>254</v>
      </c>
      <c r="G37" s="36" t="s">
        <v>47</v>
      </c>
      <c r="H37" s="38">
        <v>2027472.8</v>
      </c>
      <c r="I37" s="39" t="s">
        <v>36</v>
      </c>
      <c r="J37" s="59" t="s">
        <v>73</v>
      </c>
      <c r="K37" s="41">
        <v>1</v>
      </c>
      <c r="L37" s="42">
        <v>2027472.8</v>
      </c>
      <c r="M37" s="42">
        <v>2027472.8</v>
      </c>
      <c r="N37" s="26"/>
      <c r="O37" s="27">
        <v>2027472.8</v>
      </c>
      <c r="P37" s="26">
        <f t="shared" si="0"/>
        <v>0</v>
      </c>
      <c r="R37" s="27">
        <f>('[1]01'!L37+'[1]02'!L37+'[1]03'!L37+'[1]07'!L37*9)/12</f>
        <v>2027472.8</v>
      </c>
      <c r="S37" s="26">
        <f t="shared" si="1"/>
        <v>0</v>
      </c>
      <c r="V37" s="27"/>
      <c r="W37" s="27"/>
      <c r="X37" s="27"/>
      <c r="Y37" s="26"/>
    </row>
    <row r="38" spans="1:25" s="34" customFormat="1" ht="18" customHeight="1">
      <c r="A38" s="35" t="s">
        <v>97</v>
      </c>
      <c r="B38" s="36" t="s">
        <v>92</v>
      </c>
      <c r="C38" s="35" t="s">
        <v>93</v>
      </c>
      <c r="D38" s="36" t="s">
        <v>95</v>
      </c>
      <c r="E38" s="36" t="s">
        <v>98</v>
      </c>
      <c r="F38" s="37">
        <v>186</v>
      </c>
      <c r="G38" s="36" t="s">
        <v>47</v>
      </c>
      <c r="H38" s="38">
        <v>2027472.8</v>
      </c>
      <c r="I38" s="39" t="s">
        <v>36</v>
      </c>
      <c r="J38" s="55" t="s">
        <v>73</v>
      </c>
      <c r="K38" s="49">
        <v>1</v>
      </c>
      <c r="L38" s="50">
        <v>2027472.8</v>
      </c>
      <c r="M38" s="42">
        <v>1683512.0400000003</v>
      </c>
      <c r="N38" s="26"/>
      <c r="O38" s="27">
        <v>1339551.28</v>
      </c>
      <c r="P38" s="26">
        <f t="shared" si="0"/>
        <v>343960.76000000024</v>
      </c>
      <c r="R38" s="27">
        <f>('[1]01'!L38+'[1]02'!L38+'[1]03'!L38+'[1]07'!L38*9)/12</f>
        <v>1855492.42</v>
      </c>
      <c r="S38" s="26">
        <f t="shared" si="1"/>
        <v>-171980.37999999966</v>
      </c>
      <c r="V38" s="27"/>
      <c r="W38" s="27"/>
      <c r="X38" s="27"/>
      <c r="Y38" s="26"/>
    </row>
    <row r="39" spans="1:25" s="34" customFormat="1" ht="18" customHeight="1">
      <c r="A39" s="43" t="s">
        <v>20</v>
      </c>
      <c r="B39" s="44" t="s">
        <v>99</v>
      </c>
      <c r="C39" s="43" t="s">
        <v>100</v>
      </c>
      <c r="D39" s="45" t="s">
        <v>29</v>
      </c>
      <c r="E39" s="44" t="s">
        <v>27</v>
      </c>
      <c r="F39" s="46">
        <f>SUM(F40:F41)</f>
        <v>1285</v>
      </c>
      <c r="G39" s="45" t="s">
        <v>29</v>
      </c>
      <c r="H39" s="32">
        <v>4945347.6399999997</v>
      </c>
      <c r="I39" s="45" t="s">
        <v>29</v>
      </c>
      <c r="J39" s="47" t="s">
        <v>29</v>
      </c>
      <c r="K39" s="25" t="s">
        <v>29</v>
      </c>
      <c r="L39" s="24">
        <v>2418093.91</v>
      </c>
      <c r="M39" s="24">
        <v>3429295.9633333334</v>
      </c>
      <c r="N39" s="26"/>
      <c r="O39" s="27">
        <v>3934896.99</v>
      </c>
      <c r="P39" s="26">
        <f t="shared" si="0"/>
        <v>-505601.02666666685</v>
      </c>
      <c r="R39" s="27">
        <f>('[1]01'!L39+'[1]02'!L39+'[1]03'!L39+'[1]07'!L39*9)/12</f>
        <v>3934896.99</v>
      </c>
      <c r="S39" s="26">
        <f t="shared" si="1"/>
        <v>-505601.02666666685</v>
      </c>
      <c r="V39" s="27"/>
      <c r="W39" s="27"/>
      <c r="X39" s="27"/>
      <c r="Y39" s="26"/>
    </row>
    <row r="40" spans="1:25" s="34" customFormat="1" ht="18" customHeight="1">
      <c r="A40" s="35" t="s">
        <v>101</v>
      </c>
      <c r="B40" s="36" t="s">
        <v>99</v>
      </c>
      <c r="C40" s="35" t="s">
        <v>100</v>
      </c>
      <c r="D40" s="36" t="s">
        <v>102</v>
      </c>
      <c r="E40" s="36" t="s">
        <v>103</v>
      </c>
      <c r="F40" s="37">
        <v>1192</v>
      </c>
      <c r="G40" s="36" t="s">
        <v>40</v>
      </c>
      <c r="H40" s="38">
        <v>3211858.4</v>
      </c>
      <c r="I40" s="39" t="s">
        <v>36</v>
      </c>
      <c r="J40" s="40" t="s">
        <v>37</v>
      </c>
      <c r="K40" s="41">
        <v>0.68540000000000001</v>
      </c>
      <c r="L40" s="42">
        <v>2201407.75</v>
      </c>
      <c r="M40" s="42">
        <v>2201407.75</v>
      </c>
      <c r="N40" s="26"/>
      <c r="O40" s="27">
        <v>2201407.75</v>
      </c>
      <c r="P40" s="26">
        <f t="shared" si="0"/>
        <v>0</v>
      </c>
      <c r="R40" s="27">
        <f>('[1]01'!L40+'[1]02'!L40+'[1]03'!L40+'[1]07'!L40*9)/12</f>
        <v>2201407.75</v>
      </c>
      <c r="S40" s="26">
        <f t="shared" si="1"/>
        <v>0</v>
      </c>
      <c r="V40" s="27"/>
      <c r="W40" s="27"/>
      <c r="X40" s="27"/>
      <c r="Y40" s="26"/>
    </row>
    <row r="41" spans="1:25" s="34" customFormat="1" ht="18" customHeight="1">
      <c r="A41" s="35" t="s">
        <v>101</v>
      </c>
      <c r="B41" s="36" t="s">
        <v>99</v>
      </c>
      <c r="C41" s="35" t="s">
        <v>100</v>
      </c>
      <c r="D41" s="36" t="s">
        <v>102</v>
      </c>
      <c r="E41" s="36" t="s">
        <v>104</v>
      </c>
      <c r="F41" s="37">
        <v>93</v>
      </c>
      <c r="G41" s="36" t="s">
        <v>63</v>
      </c>
      <c r="H41" s="38">
        <v>1733489.24</v>
      </c>
      <c r="I41" s="60" t="s">
        <v>36</v>
      </c>
      <c r="J41" s="40" t="s">
        <v>37</v>
      </c>
      <c r="K41" s="41">
        <v>0.125</v>
      </c>
      <c r="L41" s="42">
        <v>216686.16</v>
      </c>
      <c r="M41" s="42">
        <v>1227888.2133333334</v>
      </c>
      <c r="N41" s="26"/>
      <c r="O41" s="27">
        <v>1733489.24</v>
      </c>
      <c r="P41" s="26">
        <f t="shared" si="0"/>
        <v>-505601.02666666661</v>
      </c>
      <c r="R41" s="27">
        <f>('[1]01'!L41+'[1]02'!L41+'[1]03'!L41+'[1]07'!L41*9)/12</f>
        <v>1733489.24</v>
      </c>
      <c r="S41" s="26">
        <f t="shared" si="1"/>
        <v>-505601.02666666661</v>
      </c>
      <c r="V41" s="27"/>
      <c r="W41" s="27"/>
      <c r="X41" s="27"/>
      <c r="Y41" s="26"/>
    </row>
    <row r="42" spans="1:25" s="34" customFormat="1" ht="18" customHeight="1">
      <c r="A42" s="43" t="s">
        <v>21</v>
      </c>
      <c r="B42" s="44" t="s">
        <v>105</v>
      </c>
      <c r="C42" s="43" t="s">
        <v>106</v>
      </c>
      <c r="D42" s="45" t="s">
        <v>29</v>
      </c>
      <c r="E42" s="44" t="s">
        <v>27</v>
      </c>
      <c r="F42" s="46">
        <v>341</v>
      </c>
      <c r="G42" s="45" t="s">
        <v>29</v>
      </c>
      <c r="H42" s="32">
        <v>2027472.8</v>
      </c>
      <c r="I42" s="45" t="s">
        <v>29</v>
      </c>
      <c r="J42" s="47" t="s">
        <v>29</v>
      </c>
      <c r="K42" s="25" t="s">
        <v>29</v>
      </c>
      <c r="L42" s="24">
        <v>1915150.81</v>
      </c>
      <c r="M42" s="24">
        <v>1638198.0250000004</v>
      </c>
      <c r="N42" s="26"/>
      <c r="O42" s="27">
        <v>1615118.62625</v>
      </c>
      <c r="P42" s="26">
        <f t="shared" si="0"/>
        <v>23079.3987500004</v>
      </c>
      <c r="R42" s="27">
        <f>('[1]01'!L42+'[1]02'!L42+'[1]03'!L42+'[1]07'!L42*9)/12</f>
        <v>1638198.0250000001</v>
      </c>
      <c r="S42" s="26">
        <f t="shared" si="1"/>
        <v>0</v>
      </c>
      <c r="V42" s="27"/>
      <c r="W42" s="27"/>
      <c r="X42" s="27"/>
      <c r="Y42" s="26"/>
    </row>
    <row r="43" spans="1:25" s="34" customFormat="1" ht="18" customHeight="1">
      <c r="A43" s="35" t="s">
        <v>107</v>
      </c>
      <c r="B43" s="36" t="s">
        <v>108</v>
      </c>
      <c r="C43" s="35" t="s">
        <v>106</v>
      </c>
      <c r="D43" s="36" t="s">
        <v>109</v>
      </c>
      <c r="E43" s="36" t="s">
        <v>110</v>
      </c>
      <c r="F43" s="37">
        <v>341</v>
      </c>
      <c r="G43" s="36" t="s">
        <v>47</v>
      </c>
      <c r="H43" s="38">
        <v>2027472.8</v>
      </c>
      <c r="I43" s="39" t="s">
        <v>36</v>
      </c>
      <c r="J43" s="40" t="s">
        <v>37</v>
      </c>
      <c r="K43" s="41">
        <v>0.9446</v>
      </c>
      <c r="L43" s="42">
        <v>1915150.81</v>
      </c>
      <c r="M43" s="42">
        <v>1638198.0250000004</v>
      </c>
      <c r="N43" s="26"/>
      <c r="O43" s="27">
        <v>1615118.62625</v>
      </c>
      <c r="P43" s="26">
        <f t="shared" si="0"/>
        <v>23079.3987500004</v>
      </c>
      <c r="R43" s="27">
        <f>('[1]01'!L43+'[1]02'!L43+'[1]03'!L43+'[1]07'!L43*9)/12</f>
        <v>1638198.0250000001</v>
      </c>
      <c r="S43" s="26">
        <f t="shared" si="1"/>
        <v>0</v>
      </c>
      <c r="V43" s="27"/>
      <c r="W43" s="27"/>
      <c r="X43" s="27"/>
      <c r="Y43" s="26"/>
    </row>
    <row r="44" spans="1:25" ht="4.5" customHeight="1"/>
    <row r="45" spans="1:25" ht="13.5" customHeight="1">
      <c r="D45" s="61"/>
      <c r="E45" s="62"/>
      <c r="F45" s="63"/>
      <c r="G45" s="62"/>
      <c r="H45" s="64"/>
      <c r="L45" s="10"/>
      <c r="M45" s="11"/>
      <c r="N45" s="11"/>
    </row>
    <row r="46" spans="1:25" ht="5.25" customHeight="1"/>
    <row r="47" spans="1:25">
      <c r="L47" s="65"/>
    </row>
    <row r="48" spans="1:25">
      <c r="L48" s="65"/>
    </row>
  </sheetData>
  <mergeCells count="13">
    <mergeCell ref="K8:K9"/>
    <mergeCell ref="L8:L9"/>
    <mergeCell ref="M8:M9"/>
    <mergeCell ref="A4:L4"/>
    <mergeCell ref="A6:L6"/>
    <mergeCell ref="A8:A9"/>
    <mergeCell ref="B8:C8"/>
    <mergeCell ref="D8:E8"/>
    <mergeCell ref="F8:F9"/>
    <mergeCell ref="G8:G9"/>
    <mergeCell ref="H8:H9"/>
    <mergeCell ref="I8:I9"/>
    <mergeCell ref="J8:J9"/>
  </mergeCells>
  <printOptions horizontalCentered="1"/>
  <pageMargins left="0.59055118110236227" right="0.59055118110236227" top="1.1811023622047245" bottom="0.74803149606299213" header="0.31496062992125984" footer="0.31496062992125984"/>
  <pageSetup paperSize="9" scale="5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2022-10-24T13:24:44Z</dcterms:modified>
</cp:coreProperties>
</file>